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Klokočůvek č.p. 327\DI2\"/>
    </mc:Choice>
  </mc:AlternateContent>
  <xr:revisionPtr revIDLastSave="0" documentId="13_ncr:1_{7E391010-C876-45A4-BFE3-10D6D7E4EFCE}" xr6:coauthVersionLast="45" xr6:coauthVersionMax="45" xr10:uidLastSave="{00000000-0000-0000-0000-000000000000}"/>
  <bookViews>
    <workbookView xWindow="-120" yWindow="-120" windowWidth="24240" windowHeight="13140" activeTab="3" xr2:uid="{2CDF1413-3CE8-4E1B-B9B2-8872B64A60B9}"/>
  </bookViews>
  <sheets>
    <sheet name="Stavba" sheetId="1" r:id="rId1"/>
    <sheet name="SO01 2017001577 KL" sheetId="2" r:id="rId2"/>
    <sheet name="SO01 2017001577 Rek" sheetId="3" r:id="rId3"/>
    <sheet name="SO01 2017001577 Pol" sheetId="4" r:id="rId4"/>
    <sheet name="SO01 2017002577 KL" sheetId="5" r:id="rId5"/>
    <sheet name="SO01 2017002577 Rek" sheetId="6" r:id="rId6"/>
    <sheet name="SO01 2017002577 Pol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2017001577 Pol'!$1:$6</definedName>
    <definedName name="_xlnm.Print_Titles" localSheetId="2">'SO01 2017001577 Rek'!$1:$6</definedName>
    <definedName name="_xlnm.Print_Titles" localSheetId="6">'SO01 2017002577 Pol'!$1:$6</definedName>
    <definedName name="_xlnm.Print_Titles" localSheetId="5">'SO01 2017002577 Rek'!$1:$6</definedName>
    <definedName name="Objednatel" localSheetId="0">Stavba!$D$11</definedName>
    <definedName name="Objekt" localSheetId="0">Stavba!$B$29</definedName>
    <definedName name="_xlnm.Print_Area" localSheetId="1">'SO01 2017001577 KL'!$A$1:$G$45</definedName>
    <definedName name="_xlnm.Print_Area" localSheetId="3">'SO01 2017001577 Pol'!$A$1:$K$523</definedName>
    <definedName name="_xlnm.Print_Area" localSheetId="2">'SO01 2017001577 Rek'!$A$1:$I$62</definedName>
    <definedName name="_xlnm.Print_Area" localSheetId="4">'SO01 2017002577 KL'!$A$1:$G$45</definedName>
    <definedName name="_xlnm.Print_Area" localSheetId="6">'SO01 2017002577 Pol'!$A$1:$K$180</definedName>
    <definedName name="_xlnm.Print_Area" localSheetId="5">'SO01 2017002577 Rek'!$A$1:$I$33</definedName>
    <definedName name="_xlnm.Print_Area" localSheetId="0">Stavba!$B$1:$J$113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2017001577 Pol'!#REF!</definedName>
    <definedName name="solver_opt" localSheetId="6" hidden="1">'SO01 2017002577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Stavba!$F$90:$J$90</definedName>
    <definedName name="StavbaCelkem" localSheetId="0">Stavba!$H$31</definedName>
    <definedName name="Zhotovitel" localSheetId="0">Stavba!$D$7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6" l="1"/>
  <c r="I31" i="6"/>
  <c r="G21" i="5"/>
  <c r="D21" i="5"/>
  <c r="I30" i="6"/>
  <c r="G20" i="5"/>
  <c r="D20" i="5"/>
  <c r="I29" i="6"/>
  <c r="G19" i="5"/>
  <c r="D19" i="5"/>
  <c r="I28" i="6"/>
  <c r="G18" i="5"/>
  <c r="D18" i="5"/>
  <c r="I27" i="6"/>
  <c r="G17" i="5"/>
  <c r="D17" i="5"/>
  <c r="I26" i="6"/>
  <c r="G16" i="5"/>
  <c r="D16" i="5"/>
  <c r="I25" i="6"/>
  <c r="G15" i="5"/>
  <c r="D15" i="5"/>
  <c r="I24" i="6"/>
  <c r="BE179" i="7"/>
  <c r="BD179" i="7"/>
  <c r="BC179" i="7"/>
  <c r="BB179" i="7"/>
  <c r="BA179" i="7"/>
  <c r="K179" i="7"/>
  <c r="I179" i="7"/>
  <c r="G179" i="7"/>
  <c r="BE178" i="7"/>
  <c r="BD178" i="7"/>
  <c r="BC178" i="7"/>
  <c r="BB178" i="7"/>
  <c r="BA178" i="7"/>
  <c r="K178" i="7"/>
  <c r="I178" i="7"/>
  <c r="G178" i="7"/>
  <c r="BE177" i="7"/>
  <c r="BD177" i="7"/>
  <c r="BC177" i="7"/>
  <c r="BB177" i="7"/>
  <c r="BA177" i="7"/>
  <c r="K177" i="7"/>
  <c r="I177" i="7"/>
  <c r="G177" i="7"/>
  <c r="BE176" i="7"/>
  <c r="BD176" i="7"/>
  <c r="BC176" i="7"/>
  <c r="BB176" i="7"/>
  <c r="BA176" i="7"/>
  <c r="K176" i="7"/>
  <c r="I176" i="7"/>
  <c r="G176" i="7"/>
  <c r="BE175" i="7"/>
  <c r="BD175" i="7"/>
  <c r="BC175" i="7"/>
  <c r="BB175" i="7"/>
  <c r="BA175" i="7"/>
  <c r="K175" i="7"/>
  <c r="I175" i="7"/>
  <c r="G175" i="7"/>
  <c r="BE174" i="7"/>
  <c r="BD174" i="7"/>
  <c r="BC174" i="7"/>
  <c r="BB174" i="7"/>
  <c r="BA174" i="7"/>
  <c r="K174" i="7"/>
  <c r="I174" i="7"/>
  <c r="G174" i="7"/>
  <c r="I18" i="6"/>
  <c r="H18" i="6"/>
  <c r="G18" i="6"/>
  <c r="F18" i="6"/>
  <c r="E18" i="6"/>
  <c r="B18" i="6"/>
  <c r="A18" i="6"/>
  <c r="BE180" i="7"/>
  <c r="BD180" i="7"/>
  <c r="BC180" i="7"/>
  <c r="BB180" i="7"/>
  <c r="BA180" i="7"/>
  <c r="K180" i="7"/>
  <c r="I180" i="7"/>
  <c r="G180" i="7"/>
  <c r="BE171" i="7"/>
  <c r="BD171" i="7"/>
  <c r="BC171" i="7"/>
  <c r="BB171" i="7"/>
  <c r="BA171" i="7"/>
  <c r="K171" i="7"/>
  <c r="I171" i="7"/>
  <c r="G171" i="7"/>
  <c r="BE170" i="7"/>
  <c r="BD170" i="7"/>
  <c r="BC170" i="7"/>
  <c r="BB170" i="7"/>
  <c r="BA170" i="7"/>
  <c r="K170" i="7"/>
  <c r="I170" i="7"/>
  <c r="G170" i="7"/>
  <c r="BE169" i="7"/>
  <c r="BD169" i="7"/>
  <c r="BC169" i="7"/>
  <c r="BB169" i="7"/>
  <c r="BA169" i="7"/>
  <c r="K169" i="7"/>
  <c r="I169" i="7"/>
  <c r="G169" i="7"/>
  <c r="BE168" i="7"/>
  <c r="BD168" i="7"/>
  <c r="BC168" i="7"/>
  <c r="BB168" i="7"/>
  <c r="BA168" i="7"/>
  <c r="K168" i="7"/>
  <c r="I168" i="7"/>
  <c r="G168" i="7"/>
  <c r="BE167" i="7"/>
  <c r="BD167" i="7"/>
  <c r="BC167" i="7"/>
  <c r="BB167" i="7"/>
  <c r="BA167" i="7"/>
  <c r="K167" i="7"/>
  <c r="I167" i="7"/>
  <c r="G167" i="7"/>
  <c r="BE166" i="7"/>
  <c r="BD166" i="7"/>
  <c r="BC166" i="7"/>
  <c r="BB166" i="7"/>
  <c r="BA166" i="7"/>
  <c r="K166" i="7"/>
  <c r="I166" i="7"/>
  <c r="G166" i="7"/>
  <c r="BE165" i="7"/>
  <c r="BD165" i="7"/>
  <c r="BC165" i="7"/>
  <c r="BB165" i="7"/>
  <c r="BA165" i="7"/>
  <c r="K165" i="7"/>
  <c r="I165" i="7"/>
  <c r="G165" i="7"/>
  <c r="BE164" i="7"/>
  <c r="BD164" i="7"/>
  <c r="BC164" i="7"/>
  <c r="BB164" i="7"/>
  <c r="BA164" i="7"/>
  <c r="K164" i="7"/>
  <c r="I164" i="7"/>
  <c r="G164" i="7"/>
  <c r="BE163" i="7"/>
  <c r="BD163" i="7"/>
  <c r="BC163" i="7"/>
  <c r="BB163" i="7"/>
  <c r="BA163" i="7"/>
  <c r="K163" i="7"/>
  <c r="I163" i="7"/>
  <c r="G163" i="7"/>
  <c r="BE162" i="7"/>
  <c r="BD162" i="7"/>
  <c r="BC162" i="7"/>
  <c r="BB162" i="7"/>
  <c r="BA162" i="7"/>
  <c r="K162" i="7"/>
  <c r="I162" i="7"/>
  <c r="G162" i="7"/>
  <c r="BE161" i="7"/>
  <c r="BD161" i="7"/>
  <c r="BC161" i="7"/>
  <c r="BB161" i="7"/>
  <c r="BA161" i="7"/>
  <c r="K161" i="7"/>
  <c r="I161" i="7"/>
  <c r="G161" i="7"/>
  <c r="BE160" i="7"/>
  <c r="BD160" i="7"/>
  <c r="BC160" i="7"/>
  <c r="BB160" i="7"/>
  <c r="BB172" i="7" s="1"/>
  <c r="F17" i="6" s="1"/>
  <c r="BA160" i="7"/>
  <c r="K160" i="7"/>
  <c r="I160" i="7"/>
  <c r="G160" i="7"/>
  <c r="I17" i="6"/>
  <c r="H17" i="6"/>
  <c r="G17" i="6"/>
  <c r="E17" i="6"/>
  <c r="B17" i="6"/>
  <c r="A17" i="6"/>
  <c r="BE172" i="7"/>
  <c r="BD172" i="7"/>
  <c r="BC172" i="7"/>
  <c r="BA172" i="7"/>
  <c r="K172" i="7"/>
  <c r="I172" i="7"/>
  <c r="G172" i="7"/>
  <c r="BE157" i="7"/>
  <c r="BD157" i="7"/>
  <c r="BC157" i="7"/>
  <c r="BB157" i="7"/>
  <c r="BA157" i="7"/>
  <c r="K157" i="7"/>
  <c r="I157" i="7"/>
  <c r="G157" i="7"/>
  <c r="BE155" i="7"/>
  <c r="BD155" i="7"/>
  <c r="BC155" i="7"/>
  <c r="BB155" i="7"/>
  <c r="BA155" i="7"/>
  <c r="K155" i="7"/>
  <c r="I155" i="7"/>
  <c r="G155" i="7"/>
  <c r="BE154" i="7"/>
  <c r="BD154" i="7"/>
  <c r="BC154" i="7"/>
  <c r="BB154" i="7"/>
  <c r="BA154" i="7"/>
  <c r="K154" i="7"/>
  <c r="I154" i="7"/>
  <c r="G154" i="7"/>
  <c r="BE153" i="7"/>
  <c r="BD153" i="7"/>
  <c r="BC153" i="7"/>
  <c r="BB153" i="7"/>
  <c r="BA153" i="7"/>
  <c r="K153" i="7"/>
  <c r="I153" i="7"/>
  <c r="G153" i="7"/>
  <c r="BE152" i="7"/>
  <c r="BD152" i="7"/>
  <c r="BC152" i="7"/>
  <c r="BB152" i="7"/>
  <c r="BA152" i="7"/>
  <c r="K152" i="7"/>
  <c r="I152" i="7"/>
  <c r="G152" i="7"/>
  <c r="BE151" i="7"/>
  <c r="BD151" i="7"/>
  <c r="BC151" i="7"/>
  <c r="BB151" i="7"/>
  <c r="BA151" i="7"/>
  <c r="K151" i="7"/>
  <c r="I151" i="7"/>
  <c r="G151" i="7"/>
  <c r="I16" i="6"/>
  <c r="H16" i="6"/>
  <c r="G16" i="6"/>
  <c r="E16" i="6"/>
  <c r="B16" i="6"/>
  <c r="A16" i="6"/>
  <c r="BE158" i="7"/>
  <c r="BD158" i="7"/>
  <c r="BC158" i="7"/>
  <c r="BB158" i="7"/>
  <c r="F16" i="6" s="1"/>
  <c r="BA158" i="7"/>
  <c r="K158" i="7"/>
  <c r="I158" i="7"/>
  <c r="G158" i="7"/>
  <c r="BE148" i="7"/>
  <c r="BD148" i="7"/>
  <c r="BC148" i="7"/>
  <c r="BB148" i="7"/>
  <c r="BA148" i="7"/>
  <c r="K148" i="7"/>
  <c r="I148" i="7"/>
  <c r="G148" i="7"/>
  <c r="BE147" i="7"/>
  <c r="BD147" i="7"/>
  <c r="BC147" i="7"/>
  <c r="BB147" i="7"/>
  <c r="BA147" i="7"/>
  <c r="K147" i="7"/>
  <c r="I147" i="7"/>
  <c r="G147" i="7"/>
  <c r="BE145" i="7"/>
  <c r="BD145" i="7"/>
  <c r="BC145" i="7"/>
  <c r="BB145" i="7"/>
  <c r="BA145" i="7"/>
  <c r="K145" i="7"/>
  <c r="I145" i="7"/>
  <c r="G145" i="7"/>
  <c r="BE144" i="7"/>
  <c r="BD144" i="7"/>
  <c r="BC144" i="7"/>
  <c r="BB144" i="7"/>
  <c r="BA144" i="7"/>
  <c r="K144" i="7"/>
  <c r="I144" i="7"/>
  <c r="G144" i="7"/>
  <c r="BE143" i="7"/>
  <c r="BD143" i="7"/>
  <c r="BC143" i="7"/>
  <c r="BB143" i="7"/>
  <c r="BA143" i="7"/>
  <c r="K143" i="7"/>
  <c r="I143" i="7"/>
  <c r="G143" i="7"/>
  <c r="BE142" i="7"/>
  <c r="BD142" i="7"/>
  <c r="BC142" i="7"/>
  <c r="BB142" i="7"/>
  <c r="BA142" i="7"/>
  <c r="K142" i="7"/>
  <c r="I142" i="7"/>
  <c r="G142" i="7"/>
  <c r="BE141" i="7"/>
  <c r="BD141" i="7"/>
  <c r="BC141" i="7"/>
  <c r="BB141" i="7"/>
  <c r="BA141" i="7"/>
  <c r="K141" i="7"/>
  <c r="I141" i="7"/>
  <c r="G141" i="7"/>
  <c r="BE140" i="7"/>
  <c r="BD140" i="7"/>
  <c r="BC140" i="7"/>
  <c r="BB140" i="7"/>
  <c r="BA140" i="7"/>
  <c r="K140" i="7"/>
  <c r="I140" i="7"/>
  <c r="G140" i="7"/>
  <c r="BE139" i="7"/>
  <c r="BD139" i="7"/>
  <c r="BC139" i="7"/>
  <c r="BB139" i="7"/>
  <c r="BA139" i="7"/>
  <c r="K139" i="7"/>
  <c r="I139" i="7"/>
  <c r="G139" i="7"/>
  <c r="BE138" i="7"/>
  <c r="BD138" i="7"/>
  <c r="BC138" i="7"/>
  <c r="BB138" i="7"/>
  <c r="BB149" i="7" s="1"/>
  <c r="BA138" i="7"/>
  <c r="K138" i="7"/>
  <c r="I138" i="7"/>
  <c r="G138" i="7"/>
  <c r="I15" i="6"/>
  <c r="H15" i="6"/>
  <c r="G15" i="6"/>
  <c r="F15" i="6"/>
  <c r="E15" i="6"/>
  <c r="B15" i="6"/>
  <c r="A15" i="6"/>
  <c r="BE149" i="7"/>
  <c r="BD149" i="7"/>
  <c r="BC149" i="7"/>
  <c r="BA149" i="7"/>
  <c r="K149" i="7"/>
  <c r="I149" i="7"/>
  <c r="G149" i="7"/>
  <c r="BE118" i="7"/>
  <c r="BD118" i="7"/>
  <c r="BC118" i="7"/>
  <c r="BB118" i="7"/>
  <c r="BA118" i="7"/>
  <c r="K118" i="7"/>
  <c r="I118" i="7"/>
  <c r="G118" i="7"/>
  <c r="BE98" i="7"/>
  <c r="BD98" i="7"/>
  <c r="BC98" i="7"/>
  <c r="BB98" i="7"/>
  <c r="BA98" i="7"/>
  <c r="K98" i="7"/>
  <c r="I98" i="7"/>
  <c r="G98" i="7"/>
  <c r="I14" i="6"/>
  <c r="H14" i="6"/>
  <c r="G14" i="6"/>
  <c r="E14" i="6"/>
  <c r="B14" i="6"/>
  <c r="A14" i="6"/>
  <c r="BE136" i="7"/>
  <c r="BD136" i="7"/>
  <c r="BC136" i="7"/>
  <c r="BB136" i="7"/>
  <c r="F14" i="6" s="1"/>
  <c r="BA136" i="7"/>
  <c r="K136" i="7"/>
  <c r="I136" i="7"/>
  <c r="G136" i="7"/>
  <c r="BE95" i="7"/>
  <c r="BD95" i="7"/>
  <c r="BC95" i="7"/>
  <c r="BB95" i="7"/>
  <c r="BA95" i="7"/>
  <c r="K95" i="7"/>
  <c r="I95" i="7"/>
  <c r="G95" i="7"/>
  <c r="BE94" i="7"/>
  <c r="BD94" i="7"/>
  <c r="BC94" i="7"/>
  <c r="BB94" i="7"/>
  <c r="BA94" i="7"/>
  <c r="K94" i="7"/>
  <c r="I94" i="7"/>
  <c r="G94" i="7"/>
  <c r="BE93" i="7"/>
  <c r="BD93" i="7"/>
  <c r="BC93" i="7"/>
  <c r="BB93" i="7"/>
  <c r="BA93" i="7"/>
  <c r="K93" i="7"/>
  <c r="I93" i="7"/>
  <c r="G93" i="7"/>
  <c r="BE90" i="7"/>
  <c r="BD90" i="7"/>
  <c r="BC90" i="7"/>
  <c r="BB90" i="7"/>
  <c r="BA90" i="7"/>
  <c r="K90" i="7"/>
  <c r="I90" i="7"/>
  <c r="G90" i="7"/>
  <c r="BE87" i="7"/>
  <c r="BD87" i="7"/>
  <c r="BC87" i="7"/>
  <c r="BB87" i="7"/>
  <c r="BA87" i="7"/>
  <c r="K87" i="7"/>
  <c r="I87" i="7"/>
  <c r="G87" i="7"/>
  <c r="BE84" i="7"/>
  <c r="BD84" i="7"/>
  <c r="BC84" i="7"/>
  <c r="BB84" i="7"/>
  <c r="BA84" i="7"/>
  <c r="K84" i="7"/>
  <c r="I84" i="7"/>
  <c r="G84" i="7"/>
  <c r="BE83" i="7"/>
  <c r="BD83" i="7"/>
  <c r="BC83" i="7"/>
  <c r="BB83" i="7"/>
  <c r="BA83" i="7"/>
  <c r="K83" i="7"/>
  <c r="I83" i="7"/>
  <c r="G83" i="7"/>
  <c r="BE82" i="7"/>
  <c r="BD82" i="7"/>
  <c r="BC82" i="7"/>
  <c r="BB82" i="7"/>
  <c r="BA82" i="7"/>
  <c r="K82" i="7"/>
  <c r="I82" i="7"/>
  <c r="G82" i="7"/>
  <c r="BE81" i="7"/>
  <c r="BD81" i="7"/>
  <c r="BC81" i="7"/>
  <c r="BB81" i="7"/>
  <c r="BA81" i="7"/>
  <c r="K81" i="7"/>
  <c r="I81" i="7"/>
  <c r="G81" i="7"/>
  <c r="BE80" i="7"/>
  <c r="BD80" i="7"/>
  <c r="BC80" i="7"/>
  <c r="BB80" i="7"/>
  <c r="BA80" i="7"/>
  <c r="K80" i="7"/>
  <c r="I80" i="7"/>
  <c r="G80" i="7"/>
  <c r="BE79" i="7"/>
  <c r="BD79" i="7"/>
  <c r="BC79" i="7"/>
  <c r="BB79" i="7"/>
  <c r="BA79" i="7"/>
  <c r="K79" i="7"/>
  <c r="I79" i="7"/>
  <c r="G79" i="7"/>
  <c r="BE78" i="7"/>
  <c r="BD78" i="7"/>
  <c r="BC78" i="7"/>
  <c r="BB78" i="7"/>
  <c r="BA78" i="7"/>
  <c r="K78" i="7"/>
  <c r="I78" i="7"/>
  <c r="G78" i="7"/>
  <c r="BE77" i="7"/>
  <c r="BD77" i="7"/>
  <c r="BC77" i="7"/>
  <c r="BB77" i="7"/>
  <c r="BA77" i="7"/>
  <c r="K77" i="7"/>
  <c r="I77" i="7"/>
  <c r="G77" i="7"/>
  <c r="BE74" i="7"/>
  <c r="BD74" i="7"/>
  <c r="BC74" i="7"/>
  <c r="BB74" i="7"/>
  <c r="BA74" i="7"/>
  <c r="K74" i="7"/>
  <c r="I74" i="7"/>
  <c r="G74" i="7"/>
  <c r="BE73" i="7"/>
  <c r="BD73" i="7"/>
  <c r="BC73" i="7"/>
  <c r="BB73" i="7"/>
  <c r="BA73" i="7"/>
  <c r="K73" i="7"/>
  <c r="I73" i="7"/>
  <c r="G73" i="7"/>
  <c r="BE70" i="7"/>
  <c r="BD70" i="7"/>
  <c r="BC70" i="7"/>
  <c r="BB70" i="7"/>
  <c r="BA70" i="7"/>
  <c r="K70" i="7"/>
  <c r="I70" i="7"/>
  <c r="G70" i="7"/>
  <c r="BE67" i="7"/>
  <c r="BD67" i="7"/>
  <c r="BC67" i="7"/>
  <c r="BB67" i="7"/>
  <c r="BA67" i="7"/>
  <c r="K67" i="7"/>
  <c r="I67" i="7"/>
  <c r="G67" i="7"/>
  <c r="BE66" i="7"/>
  <c r="BD66" i="7"/>
  <c r="BC66" i="7"/>
  <c r="BB66" i="7"/>
  <c r="BA66" i="7"/>
  <c r="K66" i="7"/>
  <c r="I66" i="7"/>
  <c r="G66" i="7"/>
  <c r="BE65" i="7"/>
  <c r="BD65" i="7"/>
  <c r="BC65" i="7"/>
  <c r="BB65" i="7"/>
  <c r="BA65" i="7"/>
  <c r="K65" i="7"/>
  <c r="I65" i="7"/>
  <c r="G65" i="7"/>
  <c r="BE62" i="7"/>
  <c r="BD62" i="7"/>
  <c r="BC62" i="7"/>
  <c r="BB62" i="7"/>
  <c r="BA62" i="7"/>
  <c r="K62" i="7"/>
  <c r="I62" i="7"/>
  <c r="G62" i="7"/>
  <c r="BE61" i="7"/>
  <c r="BD61" i="7"/>
  <c r="BC61" i="7"/>
  <c r="BB61" i="7"/>
  <c r="BA61" i="7"/>
  <c r="K61" i="7"/>
  <c r="I61" i="7"/>
  <c r="G61" i="7"/>
  <c r="BE60" i="7"/>
  <c r="BD60" i="7"/>
  <c r="BC60" i="7"/>
  <c r="BB60" i="7"/>
  <c r="BA60" i="7"/>
  <c r="K60" i="7"/>
  <c r="I60" i="7"/>
  <c r="G60" i="7"/>
  <c r="BE59" i="7"/>
  <c r="BD59" i="7"/>
  <c r="BC59" i="7"/>
  <c r="BB59" i="7"/>
  <c r="BA59" i="7"/>
  <c r="K59" i="7"/>
  <c r="I59" i="7"/>
  <c r="G59" i="7"/>
  <c r="BE56" i="7"/>
  <c r="BD56" i="7"/>
  <c r="BC56" i="7"/>
  <c r="BB56" i="7"/>
  <c r="BA56" i="7"/>
  <c r="K56" i="7"/>
  <c r="I56" i="7"/>
  <c r="G56" i="7"/>
  <c r="BE53" i="7"/>
  <c r="BD53" i="7"/>
  <c r="BC53" i="7"/>
  <c r="BB53" i="7"/>
  <c r="BA53" i="7"/>
  <c r="K53" i="7"/>
  <c r="I53" i="7"/>
  <c r="G53" i="7"/>
  <c r="BE50" i="7"/>
  <c r="BD50" i="7"/>
  <c r="BC50" i="7"/>
  <c r="BB50" i="7"/>
  <c r="BA50" i="7"/>
  <c r="K50" i="7"/>
  <c r="I50" i="7"/>
  <c r="G50" i="7"/>
  <c r="BE47" i="7"/>
  <c r="BD47" i="7"/>
  <c r="BC47" i="7"/>
  <c r="BB47" i="7"/>
  <c r="BA47" i="7"/>
  <c r="K47" i="7"/>
  <c r="I47" i="7"/>
  <c r="G47" i="7"/>
  <c r="BE44" i="7"/>
  <c r="BD44" i="7"/>
  <c r="BC44" i="7"/>
  <c r="BB44" i="7"/>
  <c r="BA44" i="7"/>
  <c r="K44" i="7"/>
  <c r="I44" i="7"/>
  <c r="G44" i="7"/>
  <c r="BE43" i="7"/>
  <c r="BD43" i="7"/>
  <c r="BC43" i="7"/>
  <c r="BB43" i="7"/>
  <c r="BA43" i="7"/>
  <c r="K43" i="7"/>
  <c r="I43" i="7"/>
  <c r="G43" i="7"/>
  <c r="BE42" i="7"/>
  <c r="BD42" i="7"/>
  <c r="BC42" i="7"/>
  <c r="BB42" i="7"/>
  <c r="BA42" i="7"/>
  <c r="K42" i="7"/>
  <c r="I42" i="7"/>
  <c r="G42" i="7"/>
  <c r="BE41" i="7"/>
  <c r="BD41" i="7"/>
  <c r="BC41" i="7"/>
  <c r="BB41" i="7"/>
  <c r="BA41" i="7"/>
  <c r="K41" i="7"/>
  <c r="I41" i="7"/>
  <c r="G41" i="7"/>
  <c r="H13" i="6"/>
  <c r="G13" i="6"/>
  <c r="F13" i="6"/>
  <c r="B13" i="6"/>
  <c r="A13" i="6"/>
  <c r="BE96" i="7"/>
  <c r="I13" i="6" s="1"/>
  <c r="BD96" i="7"/>
  <c r="BC96" i="7"/>
  <c r="BB96" i="7"/>
  <c r="BA96" i="7"/>
  <c r="E13" i="6" s="1"/>
  <c r="K96" i="7"/>
  <c r="I96" i="7"/>
  <c r="G96" i="7"/>
  <c r="BE37" i="7"/>
  <c r="BD37" i="7"/>
  <c r="BC37" i="7"/>
  <c r="BB37" i="7"/>
  <c r="BA37" i="7"/>
  <c r="K37" i="7"/>
  <c r="I37" i="7"/>
  <c r="G37" i="7"/>
  <c r="BE35" i="7"/>
  <c r="BD35" i="7"/>
  <c r="BC35" i="7"/>
  <c r="BB35" i="7"/>
  <c r="BA35" i="7"/>
  <c r="K35" i="7"/>
  <c r="I35" i="7"/>
  <c r="G35" i="7"/>
  <c r="BE33" i="7"/>
  <c r="BD33" i="7"/>
  <c r="BC33" i="7"/>
  <c r="BB33" i="7"/>
  <c r="BA33" i="7"/>
  <c r="K33" i="7"/>
  <c r="I33" i="7"/>
  <c r="G33" i="7"/>
  <c r="BE31" i="7"/>
  <c r="BD31" i="7"/>
  <c r="BC31" i="7"/>
  <c r="BB31" i="7"/>
  <c r="BA31" i="7"/>
  <c r="K31" i="7"/>
  <c r="I31" i="7"/>
  <c r="G31" i="7"/>
  <c r="BE29" i="7"/>
  <c r="BD29" i="7"/>
  <c r="BC29" i="7"/>
  <c r="BB29" i="7"/>
  <c r="BA29" i="7"/>
  <c r="BA39" i="7" s="1"/>
  <c r="E12" i="6" s="1"/>
  <c r="K29" i="7"/>
  <c r="I29" i="7"/>
  <c r="G29" i="7"/>
  <c r="I12" i="6"/>
  <c r="H12" i="6"/>
  <c r="G12" i="6"/>
  <c r="F12" i="6"/>
  <c r="B12" i="6"/>
  <c r="A12" i="6"/>
  <c r="BE39" i="7"/>
  <c r="BD39" i="7"/>
  <c r="BC39" i="7"/>
  <c r="BB39" i="7"/>
  <c r="K39" i="7"/>
  <c r="I39" i="7"/>
  <c r="G39" i="7"/>
  <c r="BE25" i="7"/>
  <c r="BD25" i="7"/>
  <c r="BC25" i="7"/>
  <c r="BB25" i="7"/>
  <c r="BA25" i="7"/>
  <c r="K25" i="7"/>
  <c r="I25" i="7"/>
  <c r="G25" i="7"/>
  <c r="I11" i="6"/>
  <c r="H11" i="6"/>
  <c r="G11" i="6"/>
  <c r="F11" i="6"/>
  <c r="B11" i="6"/>
  <c r="A11" i="6"/>
  <c r="BE27" i="7"/>
  <c r="BD27" i="7"/>
  <c r="BC27" i="7"/>
  <c r="BB27" i="7"/>
  <c r="BA27" i="7"/>
  <c r="E11" i="6" s="1"/>
  <c r="K27" i="7"/>
  <c r="I27" i="7"/>
  <c r="G27" i="7"/>
  <c r="BE21" i="7"/>
  <c r="BD21" i="7"/>
  <c r="BC21" i="7"/>
  <c r="BB21" i="7"/>
  <c r="BA21" i="7"/>
  <c r="K21" i="7"/>
  <c r="I21" i="7"/>
  <c r="G21" i="7"/>
  <c r="I10" i="6"/>
  <c r="H10" i="6"/>
  <c r="G10" i="6"/>
  <c r="F10" i="6"/>
  <c r="E10" i="6"/>
  <c r="B10" i="6"/>
  <c r="A10" i="6"/>
  <c r="BE23" i="7"/>
  <c r="BD23" i="7"/>
  <c r="BC23" i="7"/>
  <c r="BB23" i="7"/>
  <c r="BA23" i="7"/>
  <c r="K23" i="7"/>
  <c r="I23" i="7"/>
  <c r="G23" i="7"/>
  <c r="BE17" i="7"/>
  <c r="BD17" i="7"/>
  <c r="BC17" i="7"/>
  <c r="BB17" i="7"/>
  <c r="BA17" i="7"/>
  <c r="K17" i="7"/>
  <c r="I17" i="7"/>
  <c r="G17" i="7"/>
  <c r="BE15" i="7"/>
  <c r="BD15" i="7"/>
  <c r="BC15" i="7"/>
  <c r="BB15" i="7"/>
  <c r="BA15" i="7"/>
  <c r="K15" i="7"/>
  <c r="I15" i="7"/>
  <c r="G15" i="7"/>
  <c r="I9" i="6"/>
  <c r="H9" i="6"/>
  <c r="G9" i="6"/>
  <c r="F9" i="6"/>
  <c r="B9" i="6"/>
  <c r="A9" i="6"/>
  <c r="BE19" i="7"/>
  <c r="BD19" i="7"/>
  <c r="BC19" i="7"/>
  <c r="BB19" i="7"/>
  <c r="BA19" i="7"/>
  <c r="E9" i="6" s="1"/>
  <c r="K19" i="7"/>
  <c r="I19" i="7"/>
  <c r="G19" i="7"/>
  <c r="BE12" i="7"/>
  <c r="BD12" i="7"/>
  <c r="BC12" i="7"/>
  <c r="BB12" i="7"/>
  <c r="BA12" i="7"/>
  <c r="BA13" i="7" s="1"/>
  <c r="E8" i="6" s="1"/>
  <c r="K12" i="7"/>
  <c r="I12" i="7"/>
  <c r="G12" i="7"/>
  <c r="I8" i="6"/>
  <c r="H8" i="6"/>
  <c r="G8" i="6"/>
  <c r="F8" i="6"/>
  <c r="B8" i="6"/>
  <c r="A8" i="6"/>
  <c r="BE13" i="7"/>
  <c r="BD13" i="7"/>
  <c r="BC13" i="7"/>
  <c r="BB13" i="7"/>
  <c r="K13" i="7"/>
  <c r="I13" i="7"/>
  <c r="G13" i="7"/>
  <c r="BE8" i="7"/>
  <c r="BD8" i="7"/>
  <c r="BC8" i="7"/>
  <c r="BB8" i="7"/>
  <c r="BA8" i="7"/>
  <c r="K8" i="7"/>
  <c r="I8" i="7"/>
  <c r="G8" i="7"/>
  <c r="I7" i="6"/>
  <c r="H7" i="6"/>
  <c r="G7" i="6"/>
  <c r="F7" i="6"/>
  <c r="B7" i="6"/>
  <c r="A7" i="6"/>
  <c r="BE10" i="7"/>
  <c r="BD10" i="7"/>
  <c r="BC10" i="7"/>
  <c r="BB10" i="7"/>
  <c r="BA10" i="7"/>
  <c r="E7" i="6" s="1"/>
  <c r="K10" i="7"/>
  <c r="I10" i="7"/>
  <c r="G10" i="7"/>
  <c r="E4" i="7"/>
  <c r="F3" i="7"/>
  <c r="G23" i="5"/>
  <c r="C33" i="5"/>
  <c r="F33" i="5" s="1"/>
  <c r="C31" i="5"/>
  <c r="G7" i="5"/>
  <c r="H61" i="3"/>
  <c r="I60" i="3"/>
  <c r="I59" i="3"/>
  <c r="I58" i="3"/>
  <c r="G21" i="2"/>
  <c r="D21" i="2"/>
  <c r="I57" i="3"/>
  <c r="D20" i="2"/>
  <c r="I56" i="3"/>
  <c r="G20" i="2" s="1"/>
  <c r="D19" i="2"/>
  <c r="I55" i="3"/>
  <c r="G19" i="2" s="1"/>
  <c r="G18" i="2"/>
  <c r="D18" i="2"/>
  <c r="I54" i="3"/>
  <c r="G17" i="2"/>
  <c r="D17" i="2"/>
  <c r="I53" i="3"/>
  <c r="D16" i="2"/>
  <c r="I52" i="3"/>
  <c r="G16" i="2" s="1"/>
  <c r="D15" i="2"/>
  <c r="I51" i="3"/>
  <c r="G15" i="2" s="1"/>
  <c r="BE522" i="4"/>
  <c r="BD522" i="4"/>
  <c r="BC522" i="4"/>
  <c r="BB522" i="4"/>
  <c r="BA522" i="4"/>
  <c r="K522" i="4"/>
  <c r="I522" i="4"/>
  <c r="G522" i="4"/>
  <c r="BE521" i="4"/>
  <c r="BD521" i="4"/>
  <c r="BC521" i="4"/>
  <c r="BB521" i="4"/>
  <c r="BA521" i="4"/>
  <c r="K521" i="4"/>
  <c r="I521" i="4"/>
  <c r="G521" i="4"/>
  <c r="BE520" i="4"/>
  <c r="BD520" i="4"/>
  <c r="BC520" i="4"/>
  <c r="BB520" i="4"/>
  <c r="BA520" i="4"/>
  <c r="K520" i="4"/>
  <c r="I520" i="4"/>
  <c r="G520" i="4"/>
  <c r="BE519" i="4"/>
  <c r="BD519" i="4"/>
  <c r="BC519" i="4"/>
  <c r="BB519" i="4"/>
  <c r="BA519" i="4"/>
  <c r="K519" i="4"/>
  <c r="I519" i="4"/>
  <c r="G519" i="4"/>
  <c r="BE518" i="4"/>
  <c r="BD518" i="4"/>
  <c r="BC518" i="4"/>
  <c r="BB518" i="4"/>
  <c r="BA518" i="4"/>
  <c r="K518" i="4"/>
  <c r="I518" i="4"/>
  <c r="G518" i="4"/>
  <c r="BE517" i="4"/>
  <c r="BD517" i="4"/>
  <c r="BC517" i="4"/>
  <c r="BB517" i="4"/>
  <c r="BA517" i="4"/>
  <c r="K517" i="4"/>
  <c r="I517" i="4"/>
  <c r="G517" i="4"/>
  <c r="BE516" i="4"/>
  <c r="BD516" i="4"/>
  <c r="BC516" i="4"/>
  <c r="BB516" i="4"/>
  <c r="BA516" i="4"/>
  <c r="K516" i="4"/>
  <c r="I516" i="4"/>
  <c r="G516" i="4"/>
  <c r="H45" i="3"/>
  <c r="G45" i="3"/>
  <c r="F45" i="3"/>
  <c r="B45" i="3"/>
  <c r="A45" i="3"/>
  <c r="BE523" i="4"/>
  <c r="I45" i="3" s="1"/>
  <c r="BD523" i="4"/>
  <c r="BC523" i="4"/>
  <c r="BB523" i="4"/>
  <c r="BA523" i="4"/>
  <c r="E45" i="3" s="1"/>
  <c r="K523" i="4"/>
  <c r="I523" i="4"/>
  <c r="G523" i="4"/>
  <c r="BE512" i="4"/>
  <c r="BD512" i="4"/>
  <c r="BC512" i="4"/>
  <c r="BB512" i="4"/>
  <c r="BA512" i="4"/>
  <c r="B44" i="3"/>
  <c r="A44" i="3"/>
  <c r="BE514" i="4"/>
  <c r="I44" i="3" s="1"/>
  <c r="BD514" i="4"/>
  <c r="H44" i="3" s="1"/>
  <c r="BC514" i="4"/>
  <c r="G44" i="3" s="1"/>
  <c r="BB514" i="4"/>
  <c r="F44" i="3" s="1"/>
  <c r="BA514" i="4"/>
  <c r="E44" i="3" s="1"/>
  <c r="K514" i="4"/>
  <c r="I514" i="4"/>
  <c r="G514" i="4"/>
  <c r="BE508" i="4"/>
  <c r="BD508" i="4"/>
  <c r="BC508" i="4"/>
  <c r="BB508" i="4"/>
  <c r="BA508" i="4"/>
  <c r="K508" i="4"/>
  <c r="I508" i="4"/>
  <c r="G508" i="4"/>
  <c r="BE505" i="4"/>
  <c r="BD505" i="4"/>
  <c r="BC505" i="4"/>
  <c r="BB505" i="4"/>
  <c r="BB510" i="4" s="1"/>
  <c r="F43" i="3" s="1"/>
  <c r="BA505" i="4"/>
  <c r="K505" i="4"/>
  <c r="I505" i="4"/>
  <c r="G505" i="4"/>
  <c r="I43" i="3"/>
  <c r="H43" i="3"/>
  <c r="E43" i="3"/>
  <c r="B43" i="3"/>
  <c r="A43" i="3"/>
  <c r="BE510" i="4"/>
  <c r="BD510" i="4"/>
  <c r="BC510" i="4"/>
  <c r="G43" i="3" s="1"/>
  <c r="BA510" i="4"/>
  <c r="K510" i="4"/>
  <c r="I510" i="4"/>
  <c r="G510" i="4"/>
  <c r="BE501" i="4"/>
  <c r="BD501" i="4"/>
  <c r="BC501" i="4"/>
  <c r="BB501" i="4"/>
  <c r="BA501" i="4"/>
  <c r="K501" i="4"/>
  <c r="I501" i="4"/>
  <c r="G501" i="4"/>
  <c r="BE498" i="4"/>
  <c r="BD498" i="4"/>
  <c r="BC498" i="4"/>
  <c r="BB498" i="4"/>
  <c r="BA498" i="4"/>
  <c r="K498" i="4"/>
  <c r="I498" i="4"/>
  <c r="G498" i="4"/>
  <c r="BE496" i="4"/>
  <c r="BD496" i="4"/>
  <c r="BC496" i="4"/>
  <c r="BB496" i="4"/>
  <c r="BA496" i="4"/>
  <c r="K496" i="4"/>
  <c r="I496" i="4"/>
  <c r="G496" i="4"/>
  <c r="BE493" i="4"/>
  <c r="BD493" i="4"/>
  <c r="BC493" i="4"/>
  <c r="BB493" i="4"/>
  <c r="BA493" i="4"/>
  <c r="K493" i="4"/>
  <c r="I493" i="4"/>
  <c r="G493" i="4"/>
  <c r="BE492" i="4"/>
  <c r="BD492" i="4"/>
  <c r="BC492" i="4"/>
  <c r="BB492" i="4"/>
  <c r="BA492" i="4"/>
  <c r="K492" i="4"/>
  <c r="I492" i="4"/>
  <c r="G492" i="4"/>
  <c r="BE491" i="4"/>
  <c r="BD491" i="4"/>
  <c r="BC491" i="4"/>
  <c r="BB491" i="4"/>
  <c r="BA491" i="4"/>
  <c r="K491" i="4"/>
  <c r="I491" i="4"/>
  <c r="G491" i="4"/>
  <c r="BE488" i="4"/>
  <c r="BD488" i="4"/>
  <c r="BC488" i="4"/>
  <c r="BB488" i="4"/>
  <c r="BA488" i="4"/>
  <c r="K488" i="4"/>
  <c r="I488" i="4"/>
  <c r="G488" i="4"/>
  <c r="I42" i="3"/>
  <c r="H42" i="3"/>
  <c r="G42" i="3"/>
  <c r="E42" i="3"/>
  <c r="B42" i="3"/>
  <c r="A42" i="3"/>
  <c r="BE503" i="4"/>
  <c r="BD503" i="4"/>
  <c r="BC503" i="4"/>
  <c r="BB503" i="4"/>
  <c r="F42" i="3" s="1"/>
  <c r="BA503" i="4"/>
  <c r="K503" i="4"/>
  <c r="I503" i="4"/>
  <c r="G503" i="4"/>
  <c r="BE485" i="4"/>
  <c r="BD485" i="4"/>
  <c r="BC485" i="4"/>
  <c r="BB485" i="4"/>
  <c r="BA485" i="4"/>
  <c r="K485" i="4"/>
  <c r="I485" i="4"/>
  <c r="G485" i="4"/>
  <c r="BE482" i="4"/>
  <c r="BD482" i="4"/>
  <c r="BC482" i="4"/>
  <c r="BB482" i="4"/>
  <c r="BA482" i="4"/>
  <c r="K482" i="4"/>
  <c r="I482" i="4"/>
  <c r="G482" i="4"/>
  <c r="BE481" i="4"/>
  <c r="BD481" i="4"/>
  <c r="BC481" i="4"/>
  <c r="BB481" i="4"/>
  <c r="BA481" i="4"/>
  <c r="K481" i="4"/>
  <c r="I481" i="4"/>
  <c r="G481" i="4"/>
  <c r="BE478" i="4"/>
  <c r="BD478" i="4"/>
  <c r="BC478" i="4"/>
  <c r="BB478" i="4"/>
  <c r="BA478" i="4"/>
  <c r="K478" i="4"/>
  <c r="I478" i="4"/>
  <c r="G478" i="4"/>
  <c r="BE477" i="4"/>
  <c r="BD477" i="4"/>
  <c r="BC477" i="4"/>
  <c r="BB477" i="4"/>
  <c r="BA477" i="4"/>
  <c r="K477" i="4"/>
  <c r="I477" i="4"/>
  <c r="G477" i="4"/>
  <c r="BE476" i="4"/>
  <c r="BD476" i="4"/>
  <c r="BC476" i="4"/>
  <c r="BB476" i="4"/>
  <c r="BA476" i="4"/>
  <c r="K476" i="4"/>
  <c r="I476" i="4"/>
  <c r="G476" i="4"/>
  <c r="BE474" i="4"/>
  <c r="BD474" i="4"/>
  <c r="BC474" i="4"/>
  <c r="BB474" i="4"/>
  <c r="BA474" i="4"/>
  <c r="K474" i="4"/>
  <c r="I474" i="4"/>
  <c r="G474" i="4"/>
  <c r="BE473" i="4"/>
  <c r="BD473" i="4"/>
  <c r="BC473" i="4"/>
  <c r="BB473" i="4"/>
  <c r="BA473" i="4"/>
  <c r="K473" i="4"/>
  <c r="I473" i="4"/>
  <c r="G473" i="4"/>
  <c r="BE472" i="4"/>
  <c r="BD472" i="4"/>
  <c r="BC472" i="4"/>
  <c r="BB472" i="4"/>
  <c r="BA472" i="4"/>
  <c r="K472" i="4"/>
  <c r="I472" i="4"/>
  <c r="G472" i="4"/>
  <c r="BE462" i="4"/>
  <c r="BD462" i="4"/>
  <c r="BC462" i="4"/>
  <c r="BB462" i="4"/>
  <c r="BB486" i="4" s="1"/>
  <c r="F41" i="3" s="1"/>
  <c r="BA462" i="4"/>
  <c r="K462" i="4"/>
  <c r="I462" i="4"/>
  <c r="G462" i="4"/>
  <c r="H41" i="3"/>
  <c r="G41" i="3"/>
  <c r="B41" i="3"/>
  <c r="A41" i="3"/>
  <c r="BE486" i="4"/>
  <c r="I41" i="3" s="1"/>
  <c r="BD486" i="4"/>
  <c r="BC486" i="4"/>
  <c r="BA486" i="4"/>
  <c r="E41" i="3" s="1"/>
  <c r="K486" i="4"/>
  <c r="I486" i="4"/>
  <c r="G486" i="4"/>
  <c r="BE459" i="4"/>
  <c r="BD459" i="4"/>
  <c r="BC459" i="4"/>
  <c r="BB459" i="4"/>
  <c r="BA459" i="4"/>
  <c r="K459" i="4"/>
  <c r="I459" i="4"/>
  <c r="G459" i="4"/>
  <c r="BE456" i="4"/>
  <c r="BD456" i="4"/>
  <c r="BC456" i="4"/>
  <c r="BB456" i="4"/>
  <c r="BA456" i="4"/>
  <c r="K456" i="4"/>
  <c r="I456" i="4"/>
  <c r="G456" i="4"/>
  <c r="BE454" i="4"/>
  <c r="BD454" i="4"/>
  <c r="BC454" i="4"/>
  <c r="BB454" i="4"/>
  <c r="BA454" i="4"/>
  <c r="K454" i="4"/>
  <c r="I454" i="4"/>
  <c r="G454" i="4"/>
  <c r="BE452" i="4"/>
  <c r="BD452" i="4"/>
  <c r="BC452" i="4"/>
  <c r="BB452" i="4"/>
  <c r="BA452" i="4"/>
  <c r="K452" i="4"/>
  <c r="I452" i="4"/>
  <c r="G452" i="4"/>
  <c r="I40" i="3"/>
  <c r="G40" i="3"/>
  <c r="E40" i="3"/>
  <c r="B40" i="3"/>
  <c r="A40" i="3"/>
  <c r="BE460" i="4"/>
  <c r="BD460" i="4"/>
  <c r="H40" i="3" s="1"/>
  <c r="BC460" i="4"/>
  <c r="BB460" i="4"/>
  <c r="F40" i="3" s="1"/>
  <c r="BA460" i="4"/>
  <c r="K460" i="4"/>
  <c r="I460" i="4"/>
  <c r="G460" i="4"/>
  <c r="BE449" i="4"/>
  <c r="BD449" i="4"/>
  <c r="BC449" i="4"/>
  <c r="BB449" i="4"/>
  <c r="BA449" i="4"/>
  <c r="K449" i="4"/>
  <c r="I449" i="4"/>
  <c r="G449" i="4"/>
  <c r="BE444" i="4"/>
  <c r="BD444" i="4"/>
  <c r="BC444" i="4"/>
  <c r="BB444" i="4"/>
  <c r="BA444" i="4"/>
  <c r="K444" i="4"/>
  <c r="I444" i="4"/>
  <c r="G444" i="4"/>
  <c r="BE440" i="4"/>
  <c r="BD440" i="4"/>
  <c r="BC440" i="4"/>
  <c r="BB440" i="4"/>
  <c r="BA440" i="4"/>
  <c r="K440" i="4"/>
  <c r="I440" i="4"/>
  <c r="G440" i="4"/>
  <c r="BE437" i="4"/>
  <c r="BD437" i="4"/>
  <c r="BC437" i="4"/>
  <c r="BC450" i="4" s="1"/>
  <c r="G39" i="3" s="1"/>
  <c r="BA437" i="4"/>
  <c r="K437" i="4"/>
  <c r="I437" i="4"/>
  <c r="G437" i="4"/>
  <c r="BB437" i="4" s="1"/>
  <c r="BE435" i="4"/>
  <c r="BD435" i="4"/>
  <c r="BC435" i="4"/>
  <c r="BB435" i="4"/>
  <c r="BA435" i="4"/>
  <c r="K435" i="4"/>
  <c r="I435" i="4"/>
  <c r="G435" i="4"/>
  <c r="BE433" i="4"/>
  <c r="BD433" i="4"/>
  <c r="BC433" i="4"/>
  <c r="BB433" i="4"/>
  <c r="BA433" i="4"/>
  <c r="K433" i="4"/>
  <c r="I433" i="4"/>
  <c r="G433" i="4"/>
  <c r="BE430" i="4"/>
  <c r="BD430" i="4"/>
  <c r="BC430" i="4"/>
  <c r="BB430" i="4"/>
  <c r="BA430" i="4"/>
  <c r="K430" i="4"/>
  <c r="I430" i="4"/>
  <c r="G430" i="4"/>
  <c r="BE427" i="4"/>
  <c r="BD427" i="4"/>
  <c r="BC427" i="4"/>
  <c r="BB427" i="4"/>
  <c r="BA427" i="4"/>
  <c r="K427" i="4"/>
  <c r="I427" i="4"/>
  <c r="G427" i="4"/>
  <c r="BE423" i="4"/>
  <c r="BD423" i="4"/>
  <c r="BC423" i="4"/>
  <c r="BB423" i="4"/>
  <c r="BA423" i="4"/>
  <c r="K423" i="4"/>
  <c r="I423" i="4"/>
  <c r="G423" i="4"/>
  <c r="BE420" i="4"/>
  <c r="BD420" i="4"/>
  <c r="BC420" i="4"/>
  <c r="BB420" i="4"/>
  <c r="BA420" i="4"/>
  <c r="K420" i="4"/>
  <c r="I420" i="4"/>
  <c r="G420" i="4"/>
  <c r="E39" i="3"/>
  <c r="B39" i="3"/>
  <c r="A39" i="3"/>
  <c r="BE450" i="4"/>
  <c r="I39" i="3" s="1"/>
  <c r="BD450" i="4"/>
  <c r="H39" i="3" s="1"/>
  <c r="BA450" i="4"/>
  <c r="K450" i="4"/>
  <c r="I450" i="4"/>
  <c r="G450" i="4"/>
  <c r="BE417" i="4"/>
  <c r="BD417" i="4"/>
  <c r="BC417" i="4"/>
  <c r="BB417" i="4"/>
  <c r="BA417" i="4"/>
  <c r="K417" i="4"/>
  <c r="I417" i="4"/>
  <c r="G417" i="4"/>
  <c r="BE414" i="4"/>
  <c r="BD414" i="4"/>
  <c r="BC414" i="4"/>
  <c r="BB414" i="4"/>
  <c r="BA414" i="4"/>
  <c r="K414" i="4"/>
  <c r="I414" i="4"/>
  <c r="G414" i="4"/>
  <c r="BE410" i="4"/>
  <c r="BD410" i="4"/>
  <c r="BC410" i="4"/>
  <c r="BB410" i="4"/>
  <c r="BA410" i="4"/>
  <c r="K410" i="4"/>
  <c r="I410" i="4"/>
  <c r="G410" i="4"/>
  <c r="BE406" i="4"/>
  <c r="BD406" i="4"/>
  <c r="BC406" i="4"/>
  <c r="BB406" i="4"/>
  <c r="BA406" i="4"/>
  <c r="K406" i="4"/>
  <c r="I406" i="4"/>
  <c r="G406" i="4"/>
  <c r="BE402" i="4"/>
  <c r="BD402" i="4"/>
  <c r="BC402" i="4"/>
  <c r="BB402" i="4"/>
  <c r="BA402" i="4"/>
  <c r="K402" i="4"/>
  <c r="I402" i="4"/>
  <c r="G402" i="4"/>
  <c r="BE399" i="4"/>
  <c r="BD399" i="4"/>
  <c r="BC399" i="4"/>
  <c r="BB399" i="4"/>
  <c r="BA399" i="4"/>
  <c r="K399" i="4"/>
  <c r="I399" i="4"/>
  <c r="G399" i="4"/>
  <c r="BE395" i="4"/>
  <c r="BD395" i="4"/>
  <c r="BC395" i="4"/>
  <c r="BB395" i="4"/>
  <c r="BA395" i="4"/>
  <c r="K395" i="4"/>
  <c r="I395" i="4"/>
  <c r="G395" i="4"/>
  <c r="BE392" i="4"/>
  <c r="BD392" i="4"/>
  <c r="BC392" i="4"/>
  <c r="BB392" i="4"/>
  <c r="BA392" i="4"/>
  <c r="K392" i="4"/>
  <c r="I392" i="4"/>
  <c r="G392" i="4"/>
  <c r="BE389" i="4"/>
  <c r="BD389" i="4"/>
  <c r="BC389" i="4"/>
  <c r="BB389" i="4"/>
  <c r="BA389" i="4"/>
  <c r="K389" i="4"/>
  <c r="I389" i="4"/>
  <c r="G389" i="4"/>
  <c r="BE386" i="4"/>
  <c r="BD386" i="4"/>
  <c r="BC386" i="4"/>
  <c r="BB386" i="4"/>
  <c r="BA386" i="4"/>
  <c r="K386" i="4"/>
  <c r="I386" i="4"/>
  <c r="G386" i="4"/>
  <c r="BE383" i="4"/>
  <c r="BD383" i="4"/>
  <c r="BC383" i="4"/>
  <c r="BB383" i="4"/>
  <c r="BA383" i="4"/>
  <c r="K383" i="4"/>
  <c r="I383" i="4"/>
  <c r="G383" i="4"/>
  <c r="BE380" i="4"/>
  <c r="BD380" i="4"/>
  <c r="BC380" i="4"/>
  <c r="BB380" i="4"/>
  <c r="BA380" i="4"/>
  <c r="K380" i="4"/>
  <c r="I380" i="4"/>
  <c r="G380" i="4"/>
  <c r="BE377" i="4"/>
  <c r="BD377" i="4"/>
  <c r="BC377" i="4"/>
  <c r="BB377" i="4"/>
  <c r="BA377" i="4"/>
  <c r="K377" i="4"/>
  <c r="I377" i="4"/>
  <c r="G377" i="4"/>
  <c r="BE376" i="4"/>
  <c r="BD376" i="4"/>
  <c r="BC376" i="4"/>
  <c r="BB376" i="4"/>
  <c r="BA376" i="4"/>
  <c r="K376" i="4"/>
  <c r="I376" i="4"/>
  <c r="G376" i="4"/>
  <c r="BE374" i="4"/>
  <c r="BD374" i="4"/>
  <c r="BC374" i="4"/>
  <c r="BB374" i="4"/>
  <c r="BA374" i="4"/>
  <c r="K374" i="4"/>
  <c r="I374" i="4"/>
  <c r="G374" i="4"/>
  <c r="BE372" i="4"/>
  <c r="BD372" i="4"/>
  <c r="BC372" i="4"/>
  <c r="BB372" i="4"/>
  <c r="BA372" i="4"/>
  <c r="K372" i="4"/>
  <c r="I372" i="4"/>
  <c r="G372" i="4"/>
  <c r="I38" i="3"/>
  <c r="H38" i="3"/>
  <c r="G38" i="3"/>
  <c r="E38" i="3"/>
  <c r="B38" i="3"/>
  <c r="A38" i="3"/>
  <c r="BE418" i="4"/>
  <c r="BD418" i="4"/>
  <c r="BC418" i="4"/>
  <c r="BB418" i="4"/>
  <c r="F38" i="3" s="1"/>
  <c r="BA418" i="4"/>
  <c r="K418" i="4"/>
  <c r="I418" i="4"/>
  <c r="G418" i="4"/>
  <c r="BE369" i="4"/>
  <c r="BD369" i="4"/>
  <c r="BC369" i="4"/>
  <c r="BB369" i="4"/>
  <c r="BA369" i="4"/>
  <c r="K369" i="4"/>
  <c r="I369" i="4"/>
  <c r="G369" i="4"/>
  <c r="BE363" i="4"/>
  <c r="BD363" i="4"/>
  <c r="BC363" i="4"/>
  <c r="BB363" i="4"/>
  <c r="BA363" i="4"/>
  <c r="K363" i="4"/>
  <c r="I363" i="4"/>
  <c r="G363" i="4"/>
  <c r="BE361" i="4"/>
  <c r="BD361" i="4"/>
  <c r="BC361" i="4"/>
  <c r="BB361" i="4"/>
  <c r="BA361" i="4"/>
  <c r="K361" i="4"/>
  <c r="I361" i="4"/>
  <c r="G361" i="4"/>
  <c r="BE358" i="4"/>
  <c r="BD358" i="4"/>
  <c r="BC358" i="4"/>
  <c r="BB358" i="4"/>
  <c r="BB370" i="4" s="1"/>
  <c r="F37" i="3" s="1"/>
  <c r="BA358" i="4"/>
  <c r="K358" i="4"/>
  <c r="I358" i="4"/>
  <c r="G358" i="4"/>
  <c r="H37" i="3"/>
  <c r="G37" i="3"/>
  <c r="B37" i="3"/>
  <c r="A37" i="3"/>
  <c r="BE370" i="4"/>
  <c r="I37" i="3" s="1"/>
  <c r="BD370" i="4"/>
  <c r="BC370" i="4"/>
  <c r="BA370" i="4"/>
  <c r="E37" i="3" s="1"/>
  <c r="K370" i="4"/>
  <c r="I370" i="4"/>
  <c r="G370" i="4"/>
  <c r="BE355" i="4"/>
  <c r="BD355" i="4"/>
  <c r="BC355" i="4"/>
  <c r="BB355" i="4"/>
  <c r="BA355" i="4"/>
  <c r="K355" i="4"/>
  <c r="I355" i="4"/>
  <c r="G355" i="4"/>
  <c r="BE354" i="4"/>
  <c r="BD354" i="4"/>
  <c r="BC354" i="4"/>
  <c r="BB354" i="4"/>
  <c r="BA354" i="4"/>
  <c r="K354" i="4"/>
  <c r="I354" i="4"/>
  <c r="G354" i="4"/>
  <c r="BE351" i="4"/>
  <c r="BD351" i="4"/>
  <c r="BC351" i="4"/>
  <c r="BB351" i="4"/>
  <c r="BA351" i="4"/>
  <c r="K351" i="4"/>
  <c r="I351" i="4"/>
  <c r="G351" i="4"/>
  <c r="BE350" i="4"/>
  <c r="BD350" i="4"/>
  <c r="BC350" i="4"/>
  <c r="BB350" i="4"/>
  <c r="BA350" i="4"/>
  <c r="K350" i="4"/>
  <c r="I350" i="4"/>
  <c r="G350" i="4"/>
  <c r="BE349" i="4"/>
  <c r="BD349" i="4"/>
  <c r="BC349" i="4"/>
  <c r="BB349" i="4"/>
  <c r="BA349" i="4"/>
  <c r="K349" i="4"/>
  <c r="I349" i="4"/>
  <c r="G349" i="4"/>
  <c r="BE348" i="4"/>
  <c r="BD348" i="4"/>
  <c r="BC348" i="4"/>
  <c r="BB348" i="4"/>
  <c r="BA348" i="4"/>
  <c r="K348" i="4"/>
  <c r="I348" i="4"/>
  <c r="G348" i="4"/>
  <c r="BE347" i="4"/>
  <c r="BD347" i="4"/>
  <c r="BC347" i="4"/>
  <c r="BB347" i="4"/>
  <c r="BA347" i="4"/>
  <c r="K347" i="4"/>
  <c r="I347" i="4"/>
  <c r="G347" i="4"/>
  <c r="BE346" i="4"/>
  <c r="BD346" i="4"/>
  <c r="BC346" i="4"/>
  <c r="BB346" i="4"/>
  <c r="BA346" i="4"/>
  <c r="K346" i="4"/>
  <c r="I346" i="4"/>
  <c r="G346" i="4"/>
  <c r="BE345" i="4"/>
  <c r="BD345" i="4"/>
  <c r="BC345" i="4"/>
  <c r="BB345" i="4"/>
  <c r="BA345" i="4"/>
  <c r="K345" i="4"/>
  <c r="I345" i="4"/>
  <c r="G345" i="4"/>
  <c r="BE343" i="4"/>
  <c r="BD343" i="4"/>
  <c r="BC343" i="4"/>
  <c r="BB343" i="4"/>
  <c r="BA343" i="4"/>
  <c r="K343" i="4"/>
  <c r="I343" i="4"/>
  <c r="G343" i="4"/>
  <c r="BE341" i="4"/>
  <c r="BD341" i="4"/>
  <c r="BC341" i="4"/>
  <c r="BB341" i="4"/>
  <c r="BA341" i="4"/>
  <c r="K341" i="4"/>
  <c r="I341" i="4"/>
  <c r="G341" i="4"/>
  <c r="BE339" i="4"/>
  <c r="BD339" i="4"/>
  <c r="BC339" i="4"/>
  <c r="BB339" i="4"/>
  <c r="BA339" i="4"/>
  <c r="K339" i="4"/>
  <c r="I339" i="4"/>
  <c r="G339" i="4"/>
  <c r="BE337" i="4"/>
  <c r="BD337" i="4"/>
  <c r="BC337" i="4"/>
  <c r="BB337" i="4"/>
  <c r="BA337" i="4"/>
  <c r="K337" i="4"/>
  <c r="I337" i="4"/>
  <c r="G337" i="4"/>
  <c r="BE335" i="4"/>
  <c r="BD335" i="4"/>
  <c r="BC335" i="4"/>
  <c r="BB335" i="4"/>
  <c r="BA335" i="4"/>
  <c r="K335" i="4"/>
  <c r="I335" i="4"/>
  <c r="G335" i="4"/>
  <c r="BE334" i="4"/>
  <c r="BD334" i="4"/>
  <c r="BC334" i="4"/>
  <c r="BB334" i="4"/>
  <c r="BA334" i="4"/>
  <c r="K334" i="4"/>
  <c r="I334" i="4"/>
  <c r="G334" i="4"/>
  <c r="BE333" i="4"/>
  <c r="BD333" i="4"/>
  <c r="BC333" i="4"/>
  <c r="BB333" i="4"/>
  <c r="BA333" i="4"/>
  <c r="K333" i="4"/>
  <c r="I333" i="4"/>
  <c r="G333" i="4"/>
  <c r="BE332" i="4"/>
  <c r="BD332" i="4"/>
  <c r="BC332" i="4"/>
  <c r="BB332" i="4"/>
  <c r="BA332" i="4"/>
  <c r="K332" i="4"/>
  <c r="I332" i="4"/>
  <c r="G332" i="4"/>
  <c r="BE331" i="4"/>
  <c r="BD331" i="4"/>
  <c r="BC331" i="4"/>
  <c r="BB331" i="4"/>
  <c r="BA331" i="4"/>
  <c r="K331" i="4"/>
  <c r="I331" i="4"/>
  <c r="G331" i="4"/>
  <c r="BE330" i="4"/>
  <c r="BD330" i="4"/>
  <c r="BC330" i="4"/>
  <c r="BB330" i="4"/>
  <c r="BA330" i="4"/>
  <c r="K330" i="4"/>
  <c r="I330" i="4"/>
  <c r="G330" i="4"/>
  <c r="BE329" i="4"/>
  <c r="BD329" i="4"/>
  <c r="BC329" i="4"/>
  <c r="BB329" i="4"/>
  <c r="BA329" i="4"/>
  <c r="K329" i="4"/>
  <c r="I329" i="4"/>
  <c r="G329" i="4"/>
  <c r="I36" i="3"/>
  <c r="G36" i="3"/>
  <c r="E36" i="3"/>
  <c r="B36" i="3"/>
  <c r="A36" i="3"/>
  <c r="BE356" i="4"/>
  <c r="BD356" i="4"/>
  <c r="H36" i="3" s="1"/>
  <c r="BC356" i="4"/>
  <c r="BB356" i="4"/>
  <c r="F36" i="3" s="1"/>
  <c r="BA356" i="4"/>
  <c r="K356" i="4"/>
  <c r="I356" i="4"/>
  <c r="G356" i="4"/>
  <c r="BE326" i="4"/>
  <c r="BD326" i="4"/>
  <c r="BC326" i="4"/>
  <c r="BB326" i="4"/>
  <c r="BA326" i="4"/>
  <c r="K326" i="4"/>
  <c r="I326" i="4"/>
  <c r="G326" i="4"/>
  <c r="BE325" i="4"/>
  <c r="BD325" i="4"/>
  <c r="BC325" i="4"/>
  <c r="BB325" i="4"/>
  <c r="BA325" i="4"/>
  <c r="K325" i="4"/>
  <c r="I325" i="4"/>
  <c r="G325" i="4"/>
  <c r="BE323" i="4"/>
  <c r="BD323" i="4"/>
  <c r="BC323" i="4"/>
  <c r="BB323" i="4"/>
  <c r="BB327" i="4" s="1"/>
  <c r="F35" i="3" s="1"/>
  <c r="BA323" i="4"/>
  <c r="K323" i="4"/>
  <c r="I323" i="4"/>
  <c r="G323" i="4"/>
  <c r="I35" i="3"/>
  <c r="H35" i="3"/>
  <c r="E35" i="3"/>
  <c r="B35" i="3"/>
  <c r="A35" i="3"/>
  <c r="BE327" i="4"/>
  <c r="BD327" i="4"/>
  <c r="BC327" i="4"/>
  <c r="G35" i="3" s="1"/>
  <c r="BA327" i="4"/>
  <c r="K327" i="4"/>
  <c r="I327" i="4"/>
  <c r="G327" i="4"/>
  <c r="BE320" i="4"/>
  <c r="BD320" i="4"/>
  <c r="BC320" i="4"/>
  <c r="BB320" i="4"/>
  <c r="BA320" i="4"/>
  <c r="K320" i="4"/>
  <c r="I320" i="4"/>
  <c r="G320" i="4"/>
  <c r="BE319" i="4"/>
  <c r="BD319" i="4"/>
  <c r="BC319" i="4"/>
  <c r="BB319" i="4"/>
  <c r="BA319" i="4"/>
  <c r="K319" i="4"/>
  <c r="I319" i="4"/>
  <c r="G319" i="4"/>
  <c r="BE317" i="4"/>
  <c r="BD317" i="4"/>
  <c r="BC317" i="4"/>
  <c r="BB317" i="4"/>
  <c r="BA317" i="4"/>
  <c r="K317" i="4"/>
  <c r="I317" i="4"/>
  <c r="G317" i="4"/>
  <c r="BE314" i="4"/>
  <c r="BD314" i="4"/>
  <c r="BC314" i="4"/>
  <c r="BB314" i="4"/>
  <c r="BA314" i="4"/>
  <c r="K314" i="4"/>
  <c r="I314" i="4"/>
  <c r="G314" i="4"/>
  <c r="BE312" i="4"/>
  <c r="BD312" i="4"/>
  <c r="BC312" i="4"/>
  <c r="BB312" i="4"/>
  <c r="BA312" i="4"/>
  <c r="K312" i="4"/>
  <c r="I312" i="4"/>
  <c r="G312" i="4"/>
  <c r="BE310" i="4"/>
  <c r="BD310" i="4"/>
  <c r="BC310" i="4"/>
  <c r="BB310" i="4"/>
  <c r="BA310" i="4"/>
  <c r="K310" i="4"/>
  <c r="I310" i="4"/>
  <c r="G310" i="4"/>
  <c r="BE309" i="4"/>
  <c r="BD309" i="4"/>
  <c r="BC309" i="4"/>
  <c r="BB309" i="4"/>
  <c r="BA309" i="4"/>
  <c r="K309" i="4"/>
  <c r="I309" i="4"/>
  <c r="G309" i="4"/>
  <c r="BE306" i="4"/>
  <c r="BD306" i="4"/>
  <c r="BC306" i="4"/>
  <c r="BB306" i="4"/>
  <c r="BA306" i="4"/>
  <c r="K306" i="4"/>
  <c r="I306" i="4"/>
  <c r="G306" i="4"/>
  <c r="BE303" i="4"/>
  <c r="BD303" i="4"/>
  <c r="BC303" i="4"/>
  <c r="BB303" i="4"/>
  <c r="BA303" i="4"/>
  <c r="K303" i="4"/>
  <c r="I303" i="4"/>
  <c r="G303" i="4"/>
  <c r="BE301" i="4"/>
  <c r="BD301" i="4"/>
  <c r="BC301" i="4"/>
  <c r="BB301" i="4"/>
  <c r="BA301" i="4"/>
  <c r="K301" i="4"/>
  <c r="I301" i="4"/>
  <c r="G301" i="4"/>
  <c r="BE299" i="4"/>
  <c r="BD299" i="4"/>
  <c r="BC299" i="4"/>
  <c r="BA299" i="4"/>
  <c r="K299" i="4"/>
  <c r="I299" i="4"/>
  <c r="G299" i="4"/>
  <c r="BB299" i="4" s="1"/>
  <c r="BE297" i="4"/>
  <c r="BD297" i="4"/>
  <c r="BC297" i="4"/>
  <c r="BA297" i="4"/>
  <c r="K297" i="4"/>
  <c r="I297" i="4"/>
  <c r="G297" i="4"/>
  <c r="BB297" i="4" s="1"/>
  <c r="BE295" i="4"/>
  <c r="BD295" i="4"/>
  <c r="BC295" i="4"/>
  <c r="BA295" i="4"/>
  <c r="K295" i="4"/>
  <c r="I295" i="4"/>
  <c r="G295" i="4"/>
  <c r="BB295" i="4" s="1"/>
  <c r="BE293" i="4"/>
  <c r="BD293" i="4"/>
  <c r="BC293" i="4"/>
  <c r="BA293" i="4"/>
  <c r="K293" i="4"/>
  <c r="I293" i="4"/>
  <c r="G293" i="4"/>
  <c r="BB293" i="4" s="1"/>
  <c r="BE291" i="4"/>
  <c r="BD291" i="4"/>
  <c r="BC291" i="4"/>
  <c r="BA291" i="4"/>
  <c r="K291" i="4"/>
  <c r="I291" i="4"/>
  <c r="G291" i="4"/>
  <c r="BB291" i="4" s="1"/>
  <c r="BE289" i="4"/>
  <c r="BD289" i="4"/>
  <c r="BC289" i="4"/>
  <c r="BA289" i="4"/>
  <c r="K289" i="4"/>
  <c r="I289" i="4"/>
  <c r="G289" i="4"/>
  <c r="BB289" i="4" s="1"/>
  <c r="BE288" i="4"/>
  <c r="BD288" i="4"/>
  <c r="BC288" i="4"/>
  <c r="BA288" i="4"/>
  <c r="K288" i="4"/>
  <c r="I288" i="4"/>
  <c r="G288" i="4"/>
  <c r="BB288" i="4" s="1"/>
  <c r="BE286" i="4"/>
  <c r="BD286" i="4"/>
  <c r="BC286" i="4"/>
  <c r="BA286" i="4"/>
  <c r="K286" i="4"/>
  <c r="I286" i="4"/>
  <c r="G286" i="4"/>
  <c r="BB286" i="4" s="1"/>
  <c r="BE285" i="4"/>
  <c r="BE321" i="4" s="1"/>
  <c r="I34" i="3" s="1"/>
  <c r="BD285" i="4"/>
  <c r="BC285" i="4"/>
  <c r="BA285" i="4"/>
  <c r="BA321" i="4" s="1"/>
  <c r="E34" i="3" s="1"/>
  <c r="K285" i="4"/>
  <c r="I285" i="4"/>
  <c r="G285" i="4"/>
  <c r="BB285" i="4" s="1"/>
  <c r="G34" i="3"/>
  <c r="B34" i="3"/>
  <c r="A34" i="3"/>
  <c r="BD321" i="4"/>
  <c r="H34" i="3" s="1"/>
  <c r="BC321" i="4"/>
  <c r="K321" i="4"/>
  <c r="I321" i="4"/>
  <c r="G321" i="4"/>
  <c r="BE282" i="4"/>
  <c r="BD282" i="4"/>
  <c r="BC282" i="4"/>
  <c r="BB282" i="4"/>
  <c r="BA282" i="4"/>
  <c r="K282" i="4"/>
  <c r="I282" i="4"/>
  <c r="G282" i="4"/>
  <c r="BE279" i="4"/>
  <c r="BD279" i="4"/>
  <c r="BC279" i="4"/>
  <c r="BB279" i="4"/>
  <c r="BA279" i="4"/>
  <c r="K279" i="4"/>
  <c r="I279" i="4"/>
  <c r="G279" i="4"/>
  <c r="BE277" i="4"/>
  <c r="BD277" i="4"/>
  <c r="BC277" i="4"/>
  <c r="BB277" i="4"/>
  <c r="BA277" i="4"/>
  <c r="K277" i="4"/>
  <c r="I277" i="4"/>
  <c r="G277" i="4"/>
  <c r="BE276" i="4"/>
  <c r="BD276" i="4"/>
  <c r="BC276" i="4"/>
  <c r="BB276" i="4"/>
  <c r="BA276" i="4"/>
  <c r="K276" i="4"/>
  <c r="I276" i="4"/>
  <c r="G276" i="4"/>
  <c r="BE275" i="4"/>
  <c r="BD275" i="4"/>
  <c r="BC275" i="4"/>
  <c r="BB275" i="4"/>
  <c r="BA275" i="4"/>
  <c r="K275" i="4"/>
  <c r="I275" i="4"/>
  <c r="G275" i="4"/>
  <c r="BE274" i="4"/>
  <c r="BD274" i="4"/>
  <c r="BC274" i="4"/>
  <c r="BB274" i="4"/>
  <c r="BA274" i="4"/>
  <c r="K274" i="4"/>
  <c r="I274" i="4"/>
  <c r="G274" i="4"/>
  <c r="BE273" i="4"/>
  <c r="BD273" i="4"/>
  <c r="BD283" i="4" s="1"/>
  <c r="H33" i="3" s="1"/>
  <c r="BC273" i="4"/>
  <c r="BB273" i="4"/>
  <c r="BB283" i="4" s="1"/>
  <c r="F33" i="3" s="1"/>
  <c r="BA273" i="4"/>
  <c r="K273" i="4"/>
  <c r="K283" i="4" s="1"/>
  <c r="I273" i="4"/>
  <c r="G273" i="4"/>
  <c r="B33" i="3"/>
  <c r="A33" i="3"/>
  <c r="BE283" i="4"/>
  <c r="I33" i="3" s="1"/>
  <c r="BC283" i="4"/>
  <c r="G33" i="3" s="1"/>
  <c r="BA283" i="4"/>
  <c r="E33" i="3" s="1"/>
  <c r="I283" i="4"/>
  <c r="G283" i="4"/>
  <c r="BE270" i="4"/>
  <c r="BD270" i="4"/>
  <c r="BC270" i="4"/>
  <c r="BB270" i="4"/>
  <c r="BA270" i="4"/>
  <c r="K270" i="4"/>
  <c r="I270" i="4"/>
  <c r="G270" i="4"/>
  <c r="BE269" i="4"/>
  <c r="BD269" i="4"/>
  <c r="BC269" i="4"/>
  <c r="BC271" i="4" s="1"/>
  <c r="G32" i="3" s="1"/>
  <c r="BB269" i="4"/>
  <c r="BA269" i="4"/>
  <c r="K269" i="4"/>
  <c r="I269" i="4"/>
  <c r="I271" i="4" s="1"/>
  <c r="G269" i="4"/>
  <c r="I32" i="3"/>
  <c r="E32" i="3"/>
  <c r="B32" i="3"/>
  <c r="A32" i="3"/>
  <c r="BE271" i="4"/>
  <c r="BD271" i="4"/>
  <c r="H32" i="3" s="1"/>
  <c r="BB271" i="4"/>
  <c r="F32" i="3" s="1"/>
  <c r="BA271" i="4"/>
  <c r="K271" i="4"/>
  <c r="G271" i="4"/>
  <c r="BE266" i="4"/>
  <c r="BD266" i="4"/>
  <c r="BC266" i="4"/>
  <c r="BA266" i="4"/>
  <c r="K266" i="4"/>
  <c r="I266" i="4"/>
  <c r="G266" i="4"/>
  <c r="BB266" i="4" s="1"/>
  <c r="BE264" i="4"/>
  <c r="BD264" i="4"/>
  <c r="BC264" i="4"/>
  <c r="BA264" i="4"/>
  <c r="K264" i="4"/>
  <c r="I264" i="4"/>
  <c r="G264" i="4"/>
  <c r="BB264" i="4" s="1"/>
  <c r="BE262" i="4"/>
  <c r="BD262" i="4"/>
  <c r="BC262" i="4"/>
  <c r="BA262" i="4"/>
  <c r="K262" i="4"/>
  <c r="I262" i="4"/>
  <c r="G262" i="4"/>
  <c r="BB262" i="4" s="1"/>
  <c r="H31" i="3"/>
  <c r="B31" i="3"/>
  <c r="A31" i="3"/>
  <c r="BE267" i="4"/>
  <c r="I31" i="3" s="1"/>
  <c r="BD267" i="4"/>
  <c r="BC267" i="4"/>
  <c r="G31" i="3" s="1"/>
  <c r="BA267" i="4"/>
  <c r="E31" i="3" s="1"/>
  <c r="K267" i="4"/>
  <c r="I267" i="4"/>
  <c r="BE258" i="4"/>
  <c r="BE260" i="4" s="1"/>
  <c r="I30" i="3" s="1"/>
  <c r="BD258" i="4"/>
  <c r="BC258" i="4"/>
  <c r="BA258" i="4"/>
  <c r="BA260" i="4" s="1"/>
  <c r="E30" i="3" s="1"/>
  <c r="K258" i="4"/>
  <c r="I258" i="4"/>
  <c r="G258" i="4"/>
  <c r="BB258" i="4" s="1"/>
  <c r="BB260" i="4" s="1"/>
  <c r="F30" i="3" s="1"/>
  <c r="G30" i="3"/>
  <c r="B30" i="3"/>
  <c r="A30" i="3"/>
  <c r="BD260" i="4"/>
  <c r="H30" i="3" s="1"/>
  <c r="BC260" i="4"/>
  <c r="K260" i="4"/>
  <c r="I260" i="4"/>
  <c r="G260" i="4"/>
  <c r="BE255" i="4"/>
  <c r="BD255" i="4"/>
  <c r="BD256" i="4" s="1"/>
  <c r="H29" i="3" s="1"/>
  <c r="BC255" i="4"/>
  <c r="BB255" i="4"/>
  <c r="BB256" i="4" s="1"/>
  <c r="F29" i="3" s="1"/>
  <c r="BA255" i="4"/>
  <c r="K255" i="4"/>
  <c r="K256" i="4" s="1"/>
  <c r="I255" i="4"/>
  <c r="G255" i="4"/>
  <c r="B29" i="3"/>
  <c r="A29" i="3"/>
  <c r="BE256" i="4"/>
  <c r="I29" i="3" s="1"/>
  <c r="BC256" i="4"/>
  <c r="G29" i="3" s="1"/>
  <c r="BA256" i="4"/>
  <c r="E29" i="3" s="1"/>
  <c r="I256" i="4"/>
  <c r="G256" i="4"/>
  <c r="BE252" i="4"/>
  <c r="BD252" i="4"/>
  <c r="BC252" i="4"/>
  <c r="BB252" i="4"/>
  <c r="BA252" i="4"/>
  <c r="K252" i="4"/>
  <c r="I252" i="4"/>
  <c r="G252" i="4"/>
  <c r="BE249" i="4"/>
  <c r="BD249" i="4"/>
  <c r="BC249" i="4"/>
  <c r="BC253" i="4" s="1"/>
  <c r="G28" i="3" s="1"/>
  <c r="BB249" i="4"/>
  <c r="BA249" i="4"/>
  <c r="K249" i="4"/>
  <c r="I249" i="4"/>
  <c r="I253" i="4" s="1"/>
  <c r="G249" i="4"/>
  <c r="I28" i="3"/>
  <c r="E28" i="3"/>
  <c r="B28" i="3"/>
  <c r="A28" i="3"/>
  <c r="BE253" i="4"/>
  <c r="BD253" i="4"/>
  <c r="H28" i="3" s="1"/>
  <c r="BB253" i="4"/>
  <c r="F28" i="3" s="1"/>
  <c r="BA253" i="4"/>
  <c r="K253" i="4"/>
  <c r="G253" i="4"/>
  <c r="BE246" i="4"/>
  <c r="BD246" i="4"/>
  <c r="BC246" i="4"/>
  <c r="BA246" i="4"/>
  <c r="K246" i="4"/>
  <c r="I246" i="4"/>
  <c r="G246" i="4"/>
  <c r="BB246" i="4" s="1"/>
  <c r="BE244" i="4"/>
  <c r="BD244" i="4"/>
  <c r="BC244" i="4"/>
  <c r="BC247" i="4" s="1"/>
  <c r="G27" i="3" s="1"/>
  <c r="BA244" i="4"/>
  <c r="K244" i="4"/>
  <c r="I244" i="4"/>
  <c r="I247" i="4" s="1"/>
  <c r="G244" i="4"/>
  <c r="BB244" i="4" s="1"/>
  <c r="BB247" i="4" s="1"/>
  <c r="F27" i="3" s="1"/>
  <c r="H27" i="3"/>
  <c r="B27" i="3"/>
  <c r="A27" i="3"/>
  <c r="BE247" i="4"/>
  <c r="I27" i="3" s="1"/>
  <c r="BD247" i="4"/>
  <c r="BA247" i="4"/>
  <c r="E27" i="3" s="1"/>
  <c r="K247" i="4"/>
  <c r="BE241" i="4"/>
  <c r="BD241" i="4"/>
  <c r="BC241" i="4"/>
  <c r="BA241" i="4"/>
  <c r="K241" i="4"/>
  <c r="I241" i="4"/>
  <c r="G241" i="4"/>
  <c r="BB241" i="4" s="1"/>
  <c r="BE239" i="4"/>
  <c r="BE242" i="4" s="1"/>
  <c r="I26" i="3" s="1"/>
  <c r="BD239" i="4"/>
  <c r="BC239" i="4"/>
  <c r="BC242" i="4" s="1"/>
  <c r="G26" i="3" s="1"/>
  <c r="BA239" i="4"/>
  <c r="BA242" i="4" s="1"/>
  <c r="E26" i="3" s="1"/>
  <c r="K239" i="4"/>
  <c r="I239" i="4"/>
  <c r="I242" i="4" s="1"/>
  <c r="G239" i="4"/>
  <c r="BB239" i="4" s="1"/>
  <c r="BB242" i="4" s="1"/>
  <c r="F26" i="3" s="1"/>
  <c r="B26" i="3"/>
  <c r="A26" i="3"/>
  <c r="BD242" i="4"/>
  <c r="H26" i="3" s="1"/>
  <c r="K242" i="4"/>
  <c r="G242" i="4"/>
  <c r="BE236" i="4"/>
  <c r="BD236" i="4"/>
  <c r="BC236" i="4"/>
  <c r="BB236" i="4"/>
  <c r="BA236" i="4"/>
  <c r="K236" i="4"/>
  <c r="I236" i="4"/>
  <c r="G236" i="4"/>
  <c r="BE235" i="4"/>
  <c r="BD235" i="4"/>
  <c r="BC235" i="4"/>
  <c r="BB235" i="4"/>
  <c r="BA235" i="4"/>
  <c r="K235" i="4"/>
  <c r="I235" i="4"/>
  <c r="G235" i="4"/>
  <c r="BE234" i="4"/>
  <c r="BD234" i="4"/>
  <c r="BD237" i="4" s="1"/>
  <c r="H25" i="3" s="1"/>
  <c r="BC234" i="4"/>
  <c r="BB234" i="4"/>
  <c r="BB237" i="4" s="1"/>
  <c r="F25" i="3" s="1"/>
  <c r="BA234" i="4"/>
  <c r="K234" i="4"/>
  <c r="K237" i="4" s="1"/>
  <c r="I234" i="4"/>
  <c r="G234" i="4"/>
  <c r="G237" i="4" s="1"/>
  <c r="B25" i="3"/>
  <c r="A25" i="3"/>
  <c r="BE237" i="4"/>
  <c r="I25" i="3" s="1"/>
  <c r="BC237" i="4"/>
  <c r="G25" i="3" s="1"/>
  <c r="BA237" i="4"/>
  <c r="E25" i="3" s="1"/>
  <c r="I237" i="4"/>
  <c r="BE231" i="4"/>
  <c r="BE232" i="4" s="1"/>
  <c r="I24" i="3" s="1"/>
  <c r="BD231" i="4"/>
  <c r="BC231" i="4"/>
  <c r="BC232" i="4" s="1"/>
  <c r="G24" i="3" s="1"/>
  <c r="BB231" i="4"/>
  <c r="BA231" i="4"/>
  <c r="BA232" i="4" s="1"/>
  <c r="E24" i="3" s="1"/>
  <c r="K231" i="4"/>
  <c r="I231" i="4"/>
  <c r="I232" i="4" s="1"/>
  <c r="G231" i="4"/>
  <c r="B24" i="3"/>
  <c r="A24" i="3"/>
  <c r="BD232" i="4"/>
  <c r="H24" i="3" s="1"/>
  <c r="BB232" i="4"/>
  <c r="F24" i="3" s="1"/>
  <c r="K232" i="4"/>
  <c r="G232" i="4"/>
  <c r="BE228" i="4"/>
  <c r="BD228" i="4"/>
  <c r="BD229" i="4" s="1"/>
  <c r="H23" i="3" s="1"/>
  <c r="BC228" i="4"/>
  <c r="BB228" i="4"/>
  <c r="BB229" i="4" s="1"/>
  <c r="F23" i="3" s="1"/>
  <c r="K228" i="4"/>
  <c r="K229" i="4" s="1"/>
  <c r="I228" i="4"/>
  <c r="G228" i="4"/>
  <c r="BA228" i="4" s="1"/>
  <c r="BA229" i="4" s="1"/>
  <c r="E23" i="3" s="1"/>
  <c r="B23" i="3"/>
  <c r="A23" i="3"/>
  <c r="BE229" i="4"/>
  <c r="I23" i="3" s="1"/>
  <c r="BC229" i="4"/>
  <c r="G23" i="3" s="1"/>
  <c r="I229" i="4"/>
  <c r="BE224" i="4"/>
  <c r="BD224" i="4"/>
  <c r="BC224" i="4"/>
  <c r="BB224" i="4"/>
  <c r="BA224" i="4"/>
  <c r="K224" i="4"/>
  <c r="I224" i="4"/>
  <c r="G224" i="4"/>
  <c r="BE222" i="4"/>
  <c r="BD222" i="4"/>
  <c r="BC222" i="4"/>
  <c r="BB222" i="4"/>
  <c r="BA222" i="4"/>
  <c r="K222" i="4"/>
  <c r="I222" i="4"/>
  <c r="G222" i="4"/>
  <c r="BE221" i="4"/>
  <c r="BE226" i="4" s="1"/>
  <c r="I22" i="3" s="1"/>
  <c r="BD221" i="4"/>
  <c r="BC221" i="4"/>
  <c r="BC226" i="4" s="1"/>
  <c r="G22" i="3" s="1"/>
  <c r="BB221" i="4"/>
  <c r="BA221" i="4"/>
  <c r="BA226" i="4" s="1"/>
  <c r="E22" i="3" s="1"/>
  <c r="K221" i="4"/>
  <c r="I221" i="4"/>
  <c r="I226" i="4" s="1"/>
  <c r="G221" i="4"/>
  <c r="B22" i="3"/>
  <c r="A22" i="3"/>
  <c r="BD226" i="4"/>
  <c r="H22" i="3" s="1"/>
  <c r="BB226" i="4"/>
  <c r="F22" i="3" s="1"/>
  <c r="K226" i="4"/>
  <c r="G226" i="4"/>
  <c r="BE215" i="4"/>
  <c r="BD215" i="4"/>
  <c r="BC215" i="4"/>
  <c r="BB215" i="4"/>
  <c r="K215" i="4"/>
  <c r="I215" i="4"/>
  <c r="G215" i="4"/>
  <c r="BA215" i="4" s="1"/>
  <c r="BE213" i="4"/>
  <c r="BD213" i="4"/>
  <c r="BC213" i="4"/>
  <c r="BB213" i="4"/>
  <c r="K213" i="4"/>
  <c r="I213" i="4"/>
  <c r="G213" i="4"/>
  <c r="BA213" i="4" s="1"/>
  <c r="BE210" i="4"/>
  <c r="BD210" i="4"/>
  <c r="BC210" i="4"/>
  <c r="BB210" i="4"/>
  <c r="K210" i="4"/>
  <c r="I210" i="4"/>
  <c r="G210" i="4"/>
  <c r="BA210" i="4" s="1"/>
  <c r="BE208" i="4"/>
  <c r="BD208" i="4"/>
  <c r="BC208" i="4"/>
  <c r="BB208" i="4"/>
  <c r="K208" i="4"/>
  <c r="I208" i="4"/>
  <c r="G208" i="4"/>
  <c r="BA208" i="4" s="1"/>
  <c r="BE206" i="4"/>
  <c r="BD206" i="4"/>
  <c r="BC206" i="4"/>
  <c r="BB206" i="4"/>
  <c r="K206" i="4"/>
  <c r="I206" i="4"/>
  <c r="G206" i="4"/>
  <c r="BA206" i="4" s="1"/>
  <c r="BE204" i="4"/>
  <c r="BD204" i="4"/>
  <c r="BD219" i="4" s="1"/>
  <c r="H21" i="3" s="1"/>
  <c r="BC204" i="4"/>
  <c r="BB204" i="4"/>
  <c r="BB219" i="4" s="1"/>
  <c r="K204" i="4"/>
  <c r="K219" i="4" s="1"/>
  <c r="I204" i="4"/>
  <c r="G204" i="4"/>
  <c r="F21" i="3"/>
  <c r="B21" i="3"/>
  <c r="A21" i="3"/>
  <c r="BE219" i="4"/>
  <c r="I21" i="3" s="1"/>
  <c r="BC219" i="4"/>
  <c r="G21" i="3" s="1"/>
  <c r="I219" i="4"/>
  <c r="BE201" i="4"/>
  <c r="BE202" i="4" s="1"/>
  <c r="BD201" i="4"/>
  <c r="BC201" i="4"/>
  <c r="BC202" i="4" s="1"/>
  <c r="BB201" i="4"/>
  <c r="BA201" i="4"/>
  <c r="BA202" i="4" s="1"/>
  <c r="K201" i="4"/>
  <c r="I201" i="4"/>
  <c r="I202" i="4" s="1"/>
  <c r="G201" i="4"/>
  <c r="I20" i="3"/>
  <c r="G20" i="3"/>
  <c r="E20" i="3"/>
  <c r="B20" i="3"/>
  <c r="A20" i="3"/>
  <c r="BD202" i="4"/>
  <c r="H20" i="3" s="1"/>
  <c r="BB202" i="4"/>
  <c r="F20" i="3" s="1"/>
  <c r="K202" i="4"/>
  <c r="G202" i="4"/>
  <c r="BE197" i="4"/>
  <c r="BD197" i="4"/>
  <c r="BC197" i="4"/>
  <c r="BB197" i="4"/>
  <c r="K197" i="4"/>
  <c r="I197" i="4"/>
  <c r="G197" i="4"/>
  <c r="BA197" i="4" s="1"/>
  <c r="BE195" i="4"/>
  <c r="BD195" i="4"/>
  <c r="BC195" i="4"/>
  <c r="BB195" i="4"/>
  <c r="K195" i="4"/>
  <c r="I195" i="4"/>
  <c r="G195" i="4"/>
  <c r="BA195" i="4" s="1"/>
  <c r="BE193" i="4"/>
  <c r="BD193" i="4"/>
  <c r="BC193" i="4"/>
  <c r="BB193" i="4"/>
  <c r="K193" i="4"/>
  <c r="I193" i="4"/>
  <c r="G193" i="4"/>
  <c r="BA193" i="4" s="1"/>
  <c r="BE191" i="4"/>
  <c r="BD191" i="4"/>
  <c r="BC191" i="4"/>
  <c r="BB191" i="4"/>
  <c r="K191" i="4"/>
  <c r="I191" i="4"/>
  <c r="G191" i="4"/>
  <c r="BA191" i="4" s="1"/>
  <c r="BE189" i="4"/>
  <c r="BD189" i="4"/>
  <c r="BC189" i="4"/>
  <c r="BB189" i="4"/>
  <c r="K189" i="4"/>
  <c r="I189" i="4"/>
  <c r="G189" i="4"/>
  <c r="BA189" i="4" s="1"/>
  <c r="BE187" i="4"/>
  <c r="BD187" i="4"/>
  <c r="BC187" i="4"/>
  <c r="BB187" i="4"/>
  <c r="K187" i="4"/>
  <c r="I187" i="4"/>
  <c r="G187" i="4"/>
  <c r="BA187" i="4" s="1"/>
  <c r="BE185" i="4"/>
  <c r="BD185" i="4"/>
  <c r="BC185" i="4"/>
  <c r="BC199" i="4" s="1"/>
  <c r="G19" i="3" s="1"/>
  <c r="BB185" i="4"/>
  <c r="K185" i="4"/>
  <c r="I185" i="4"/>
  <c r="I199" i="4" s="1"/>
  <c r="G185" i="4"/>
  <c r="BA185" i="4" s="1"/>
  <c r="BA199" i="4" s="1"/>
  <c r="E19" i="3" s="1"/>
  <c r="B19" i="3"/>
  <c r="A19" i="3"/>
  <c r="BE199" i="4"/>
  <c r="I19" i="3" s="1"/>
  <c r="BB199" i="4"/>
  <c r="F19" i="3" s="1"/>
  <c r="BE181" i="4"/>
  <c r="BD181" i="4"/>
  <c r="BC181" i="4"/>
  <c r="BB181" i="4"/>
  <c r="BA181" i="4"/>
  <c r="K181" i="4"/>
  <c r="I181" i="4"/>
  <c r="G181" i="4"/>
  <c r="BE180" i="4"/>
  <c r="BD180" i="4"/>
  <c r="BC180" i="4"/>
  <c r="BB180" i="4"/>
  <c r="BA180" i="4"/>
  <c r="K180" i="4"/>
  <c r="I180" i="4"/>
  <c r="G180" i="4"/>
  <c r="BE178" i="4"/>
  <c r="BD178" i="4"/>
  <c r="BC178" i="4"/>
  <c r="BB178" i="4"/>
  <c r="BA178" i="4"/>
  <c r="K178" i="4"/>
  <c r="I178" i="4"/>
  <c r="G178" i="4"/>
  <c r="BE176" i="4"/>
  <c r="BE183" i="4" s="1"/>
  <c r="I18" i="3" s="1"/>
  <c r="BD176" i="4"/>
  <c r="BC176" i="4"/>
  <c r="BC183" i="4" s="1"/>
  <c r="BB176" i="4"/>
  <c r="BA176" i="4"/>
  <c r="BA183" i="4" s="1"/>
  <c r="E18" i="3" s="1"/>
  <c r="K176" i="4"/>
  <c r="I176" i="4"/>
  <c r="I183" i="4" s="1"/>
  <c r="G176" i="4"/>
  <c r="G18" i="3"/>
  <c r="B18" i="3"/>
  <c r="A18" i="3"/>
  <c r="BD183" i="4"/>
  <c r="H18" i="3" s="1"/>
  <c r="BB183" i="4"/>
  <c r="F18" i="3" s="1"/>
  <c r="K183" i="4"/>
  <c r="G183" i="4"/>
  <c r="BE173" i="4"/>
  <c r="BD173" i="4"/>
  <c r="BC173" i="4"/>
  <c r="BB173" i="4"/>
  <c r="BA173" i="4"/>
  <c r="K173" i="4"/>
  <c r="I173" i="4"/>
  <c r="G173" i="4"/>
  <c r="BE172" i="4"/>
  <c r="BD172" i="4"/>
  <c r="BC172" i="4"/>
  <c r="BB172" i="4"/>
  <c r="BA172" i="4"/>
  <c r="K172" i="4"/>
  <c r="I172" i="4"/>
  <c r="G172" i="4"/>
  <c r="BE171" i="4"/>
  <c r="BD171" i="4"/>
  <c r="BC171" i="4"/>
  <c r="BB171" i="4"/>
  <c r="BA171" i="4"/>
  <c r="K171" i="4"/>
  <c r="I171" i="4"/>
  <c r="G171" i="4"/>
  <c r="BE170" i="4"/>
  <c r="BD170" i="4"/>
  <c r="BC170" i="4"/>
  <c r="BB170" i="4"/>
  <c r="BA170" i="4"/>
  <c r="K170" i="4"/>
  <c r="I170" i="4"/>
  <c r="G170" i="4"/>
  <c r="BE169" i="4"/>
  <c r="BD169" i="4"/>
  <c r="BC169" i="4"/>
  <c r="BB169" i="4"/>
  <c r="BA169" i="4"/>
  <c r="K169" i="4"/>
  <c r="I169" i="4"/>
  <c r="G169" i="4"/>
  <c r="BE168" i="4"/>
  <c r="BD168" i="4"/>
  <c r="BC168" i="4"/>
  <c r="BB168" i="4"/>
  <c r="BA168" i="4"/>
  <c r="K168" i="4"/>
  <c r="I168" i="4"/>
  <c r="G168" i="4"/>
  <c r="BE167" i="4"/>
  <c r="BD167" i="4"/>
  <c r="BC167" i="4"/>
  <c r="BB167" i="4"/>
  <c r="BA167" i="4"/>
  <c r="K167" i="4"/>
  <c r="I167" i="4"/>
  <c r="G167" i="4"/>
  <c r="BE166" i="4"/>
  <c r="BD166" i="4"/>
  <c r="BC166" i="4"/>
  <c r="BB166" i="4"/>
  <c r="BA166" i="4"/>
  <c r="K166" i="4"/>
  <c r="I166" i="4"/>
  <c r="G166" i="4"/>
  <c r="BE164" i="4"/>
  <c r="BE174" i="4" s="1"/>
  <c r="I17" i="3" s="1"/>
  <c r="BD164" i="4"/>
  <c r="BC164" i="4"/>
  <c r="BB164" i="4"/>
  <c r="BB174" i="4" s="1"/>
  <c r="F17" i="3" s="1"/>
  <c r="BA164" i="4"/>
  <c r="BA174" i="4" s="1"/>
  <c r="E17" i="3" s="1"/>
  <c r="K164" i="4"/>
  <c r="I164" i="4"/>
  <c r="G164" i="4"/>
  <c r="G174" i="4" s="1"/>
  <c r="B17" i="3"/>
  <c r="A17" i="3"/>
  <c r="BD174" i="4"/>
  <c r="H17" i="3" s="1"/>
  <c r="BC174" i="4"/>
  <c r="G17" i="3" s="1"/>
  <c r="K174" i="4"/>
  <c r="I174" i="4"/>
  <c r="BE160" i="4"/>
  <c r="BD160" i="4"/>
  <c r="BC160" i="4"/>
  <c r="BB160" i="4"/>
  <c r="BA160" i="4"/>
  <c r="K160" i="4"/>
  <c r="I160" i="4"/>
  <c r="G160" i="4"/>
  <c r="BE157" i="4"/>
  <c r="BD157" i="4"/>
  <c r="BC157" i="4"/>
  <c r="BB157" i="4"/>
  <c r="BA157" i="4"/>
  <c r="K157" i="4"/>
  <c r="I157" i="4"/>
  <c r="G157" i="4"/>
  <c r="BE154" i="4"/>
  <c r="BD154" i="4"/>
  <c r="BC154" i="4"/>
  <c r="BB154" i="4"/>
  <c r="BA154" i="4"/>
  <c r="K154" i="4"/>
  <c r="I154" i="4"/>
  <c r="G154" i="4"/>
  <c r="BE152" i="4"/>
  <c r="BD152" i="4"/>
  <c r="BC152" i="4"/>
  <c r="BB152" i="4"/>
  <c r="BA152" i="4"/>
  <c r="K152" i="4"/>
  <c r="I152" i="4"/>
  <c r="G152" i="4"/>
  <c r="BE151" i="4"/>
  <c r="BD151" i="4"/>
  <c r="BC151" i="4"/>
  <c r="BB151" i="4"/>
  <c r="BA151" i="4"/>
  <c r="K151" i="4"/>
  <c r="I151" i="4"/>
  <c r="G151" i="4"/>
  <c r="BE149" i="4"/>
  <c r="BD149" i="4"/>
  <c r="BC149" i="4"/>
  <c r="BB149" i="4"/>
  <c r="BA149" i="4"/>
  <c r="K149" i="4"/>
  <c r="I149" i="4"/>
  <c r="G149" i="4"/>
  <c r="BE148" i="4"/>
  <c r="BD148" i="4"/>
  <c r="BC148" i="4"/>
  <c r="BB148" i="4"/>
  <c r="BA148" i="4"/>
  <c r="K148" i="4"/>
  <c r="I148" i="4"/>
  <c r="G148" i="4"/>
  <c r="BE142" i="4"/>
  <c r="BE162" i="4" s="1"/>
  <c r="I16" i="3" s="1"/>
  <c r="BD142" i="4"/>
  <c r="BD162" i="4" s="1"/>
  <c r="H16" i="3" s="1"/>
  <c r="BC142" i="4"/>
  <c r="BB142" i="4"/>
  <c r="BA142" i="4"/>
  <c r="BA162" i="4" s="1"/>
  <c r="E16" i="3" s="1"/>
  <c r="K142" i="4"/>
  <c r="K162" i="4" s="1"/>
  <c r="I142" i="4"/>
  <c r="G142" i="4"/>
  <c r="B16" i="3"/>
  <c r="A16" i="3"/>
  <c r="BC162" i="4"/>
  <c r="G16" i="3" s="1"/>
  <c r="BB162" i="4"/>
  <c r="F16" i="3" s="1"/>
  <c r="I162" i="4"/>
  <c r="G162" i="4"/>
  <c r="BE138" i="4"/>
  <c r="BD138" i="4"/>
  <c r="BD140" i="4" s="1"/>
  <c r="H15" i="3" s="1"/>
  <c r="BC138" i="4"/>
  <c r="BC140" i="4" s="1"/>
  <c r="G15" i="3" s="1"/>
  <c r="BB138" i="4"/>
  <c r="K138" i="4"/>
  <c r="K140" i="4" s="1"/>
  <c r="I138" i="4"/>
  <c r="I140" i="4" s="1"/>
  <c r="G138" i="4"/>
  <c r="BA138" i="4" s="1"/>
  <c r="BA140" i="4" s="1"/>
  <c r="E15" i="3" s="1"/>
  <c r="B15" i="3"/>
  <c r="A15" i="3"/>
  <c r="BE140" i="4"/>
  <c r="I15" i="3" s="1"/>
  <c r="BB140" i="4"/>
  <c r="F15" i="3" s="1"/>
  <c r="G140" i="4"/>
  <c r="BE133" i="4"/>
  <c r="BD133" i="4"/>
  <c r="BC133" i="4"/>
  <c r="BB133" i="4"/>
  <c r="K133" i="4"/>
  <c r="I133" i="4"/>
  <c r="G133" i="4"/>
  <c r="BA133" i="4" s="1"/>
  <c r="BE131" i="4"/>
  <c r="BD131" i="4"/>
  <c r="BC131" i="4"/>
  <c r="BB131" i="4"/>
  <c r="K131" i="4"/>
  <c r="I131" i="4"/>
  <c r="G131" i="4"/>
  <c r="BA131" i="4" s="1"/>
  <c r="BE130" i="4"/>
  <c r="BD130" i="4"/>
  <c r="BC130" i="4"/>
  <c r="BB130" i="4"/>
  <c r="K130" i="4"/>
  <c r="I130" i="4"/>
  <c r="G130" i="4"/>
  <c r="BA130" i="4" s="1"/>
  <c r="BE128" i="4"/>
  <c r="BD128" i="4"/>
  <c r="BC128" i="4"/>
  <c r="BB128" i="4"/>
  <c r="K128" i="4"/>
  <c r="I128" i="4"/>
  <c r="G128" i="4"/>
  <c r="BA128" i="4" s="1"/>
  <c r="BE126" i="4"/>
  <c r="BD126" i="4"/>
  <c r="BC126" i="4"/>
  <c r="BC136" i="4" s="1"/>
  <c r="G14" i="3" s="1"/>
  <c r="BB126" i="4"/>
  <c r="BB136" i="4" s="1"/>
  <c r="F14" i="3" s="1"/>
  <c r="K126" i="4"/>
  <c r="I126" i="4"/>
  <c r="I136" i="4" s="1"/>
  <c r="G126" i="4"/>
  <c r="BA126" i="4" s="1"/>
  <c r="BA136" i="4" s="1"/>
  <c r="E14" i="3" s="1"/>
  <c r="B14" i="3"/>
  <c r="A14" i="3"/>
  <c r="BE136" i="4"/>
  <c r="I14" i="3" s="1"/>
  <c r="BD136" i="4"/>
  <c r="H14" i="3" s="1"/>
  <c r="K136" i="4"/>
  <c r="BE122" i="4"/>
  <c r="BD122" i="4"/>
  <c r="BC122" i="4"/>
  <c r="BB122" i="4"/>
  <c r="BA122" i="4"/>
  <c r="K122" i="4"/>
  <c r="I122" i="4"/>
  <c r="G122" i="4"/>
  <c r="BE120" i="4"/>
  <c r="BD120" i="4"/>
  <c r="BC120" i="4"/>
  <c r="BB120" i="4"/>
  <c r="BA120" i="4"/>
  <c r="K120" i="4"/>
  <c r="I120" i="4"/>
  <c r="G120" i="4"/>
  <c r="BE118" i="4"/>
  <c r="BD118" i="4"/>
  <c r="BC118" i="4"/>
  <c r="BB118" i="4"/>
  <c r="BA118" i="4"/>
  <c r="K118" i="4"/>
  <c r="I118" i="4"/>
  <c r="G118" i="4"/>
  <c r="BE116" i="4"/>
  <c r="BE124" i="4" s="1"/>
  <c r="I13" i="3" s="1"/>
  <c r="BD116" i="4"/>
  <c r="BC116" i="4"/>
  <c r="BB116" i="4"/>
  <c r="BB124" i="4" s="1"/>
  <c r="F13" i="3" s="1"/>
  <c r="BA116" i="4"/>
  <c r="BA124" i="4" s="1"/>
  <c r="E13" i="3" s="1"/>
  <c r="K116" i="4"/>
  <c r="I116" i="4"/>
  <c r="G116" i="4"/>
  <c r="G124" i="4" s="1"/>
  <c r="B13" i="3"/>
  <c r="A13" i="3"/>
  <c r="BD124" i="4"/>
  <c r="H13" i="3" s="1"/>
  <c r="BC124" i="4"/>
  <c r="G13" i="3" s="1"/>
  <c r="K124" i="4"/>
  <c r="I124" i="4"/>
  <c r="BE112" i="4"/>
  <c r="BD112" i="4"/>
  <c r="BC112" i="4"/>
  <c r="BB112" i="4"/>
  <c r="BA112" i="4"/>
  <c r="K112" i="4"/>
  <c r="I112" i="4"/>
  <c r="G112" i="4"/>
  <c r="BE109" i="4"/>
  <c r="BD109" i="4"/>
  <c r="BC109" i="4"/>
  <c r="BB109" i="4"/>
  <c r="BA109" i="4"/>
  <c r="K109" i="4"/>
  <c r="I109" i="4"/>
  <c r="G109" i="4"/>
  <c r="BE108" i="4"/>
  <c r="BD108" i="4"/>
  <c r="BC108" i="4"/>
  <c r="BB108" i="4"/>
  <c r="BA108" i="4"/>
  <c r="K108" i="4"/>
  <c r="I108" i="4"/>
  <c r="G108" i="4"/>
  <c r="BE107" i="4"/>
  <c r="BD107" i="4"/>
  <c r="BC107" i="4"/>
  <c r="BB107" i="4"/>
  <c r="BA107" i="4"/>
  <c r="K107" i="4"/>
  <c r="I107" i="4"/>
  <c r="G107" i="4"/>
  <c r="BE105" i="4"/>
  <c r="BD105" i="4"/>
  <c r="BC105" i="4"/>
  <c r="BB105" i="4"/>
  <c r="BA105" i="4"/>
  <c r="K105" i="4"/>
  <c r="I105" i="4"/>
  <c r="G105" i="4"/>
  <c r="BE104" i="4"/>
  <c r="BD104" i="4"/>
  <c r="BC104" i="4"/>
  <c r="BB104" i="4"/>
  <c r="BA104" i="4"/>
  <c r="K104" i="4"/>
  <c r="I104" i="4"/>
  <c r="G104" i="4"/>
  <c r="BE103" i="4"/>
  <c r="BD103" i="4"/>
  <c r="BC103" i="4"/>
  <c r="BB103" i="4"/>
  <c r="BA103" i="4"/>
  <c r="K103" i="4"/>
  <c r="I103" i="4"/>
  <c r="G103" i="4"/>
  <c r="BE101" i="4"/>
  <c r="BD101" i="4"/>
  <c r="BC101" i="4"/>
  <c r="BB101" i="4"/>
  <c r="BA101" i="4"/>
  <c r="K101" i="4"/>
  <c r="I101" i="4"/>
  <c r="G101" i="4"/>
  <c r="BE99" i="4"/>
  <c r="BD99" i="4"/>
  <c r="BC99" i="4"/>
  <c r="BB99" i="4"/>
  <c r="BA99" i="4"/>
  <c r="K99" i="4"/>
  <c r="I99" i="4"/>
  <c r="G99" i="4"/>
  <c r="BE97" i="4"/>
  <c r="BD97" i="4"/>
  <c r="BC97" i="4"/>
  <c r="BB97" i="4"/>
  <c r="BA97" i="4"/>
  <c r="K97" i="4"/>
  <c r="I97" i="4"/>
  <c r="G97" i="4"/>
  <c r="BE95" i="4"/>
  <c r="BD95" i="4"/>
  <c r="BC95" i="4"/>
  <c r="BB95" i="4"/>
  <c r="BA95" i="4"/>
  <c r="K95" i="4"/>
  <c r="I95" i="4"/>
  <c r="G95" i="4"/>
  <c r="BE92" i="4"/>
  <c r="BE114" i="4" s="1"/>
  <c r="I12" i="3" s="1"/>
  <c r="BD92" i="4"/>
  <c r="BD114" i="4" s="1"/>
  <c r="H12" i="3" s="1"/>
  <c r="BC92" i="4"/>
  <c r="BB92" i="4"/>
  <c r="BA92" i="4"/>
  <c r="BA114" i="4" s="1"/>
  <c r="E12" i="3" s="1"/>
  <c r="K92" i="4"/>
  <c r="K114" i="4" s="1"/>
  <c r="I92" i="4"/>
  <c r="G92" i="4"/>
  <c r="B12" i="3"/>
  <c r="A12" i="3"/>
  <c r="BC114" i="4"/>
  <c r="G12" i="3" s="1"/>
  <c r="BB114" i="4"/>
  <c r="F12" i="3" s="1"/>
  <c r="I114" i="4"/>
  <c r="G114" i="4"/>
  <c r="BE88" i="4"/>
  <c r="BD88" i="4"/>
  <c r="BD90" i="4" s="1"/>
  <c r="H11" i="3" s="1"/>
  <c r="BC88" i="4"/>
  <c r="BC90" i="4" s="1"/>
  <c r="G11" i="3" s="1"/>
  <c r="BB88" i="4"/>
  <c r="K88" i="4"/>
  <c r="K90" i="4" s="1"/>
  <c r="I88" i="4"/>
  <c r="I90" i="4" s="1"/>
  <c r="G88" i="4"/>
  <c r="BA88" i="4" s="1"/>
  <c r="BA90" i="4" s="1"/>
  <c r="E11" i="3" s="1"/>
  <c r="B11" i="3"/>
  <c r="A11" i="3"/>
  <c r="BE90" i="4"/>
  <c r="I11" i="3" s="1"/>
  <c r="BB90" i="4"/>
  <c r="F11" i="3" s="1"/>
  <c r="G90" i="4"/>
  <c r="BE84" i="4"/>
  <c r="BD84" i="4"/>
  <c r="BC84" i="4"/>
  <c r="BC86" i="4" s="1"/>
  <c r="G10" i="3" s="1"/>
  <c r="BB84" i="4"/>
  <c r="BB86" i="4" s="1"/>
  <c r="F10" i="3" s="1"/>
  <c r="K84" i="4"/>
  <c r="I84" i="4"/>
  <c r="I86" i="4" s="1"/>
  <c r="G84" i="4"/>
  <c r="BA84" i="4" s="1"/>
  <c r="BA86" i="4" s="1"/>
  <c r="E10" i="3" s="1"/>
  <c r="B10" i="3"/>
  <c r="A10" i="3"/>
  <c r="BE86" i="4"/>
  <c r="I10" i="3" s="1"/>
  <c r="BD86" i="4"/>
  <c r="H10" i="3" s="1"/>
  <c r="K86" i="4"/>
  <c r="BE76" i="4"/>
  <c r="BD76" i="4"/>
  <c r="BC76" i="4"/>
  <c r="BB76" i="4"/>
  <c r="BA76" i="4"/>
  <c r="K76" i="4"/>
  <c r="I76" i="4"/>
  <c r="G76" i="4"/>
  <c r="BE74" i="4"/>
  <c r="BD74" i="4"/>
  <c r="BC74" i="4"/>
  <c r="BB74" i="4"/>
  <c r="BA74" i="4"/>
  <c r="K74" i="4"/>
  <c r="I74" i="4"/>
  <c r="G74" i="4"/>
  <c r="BE73" i="4"/>
  <c r="BD73" i="4"/>
  <c r="BC73" i="4"/>
  <c r="BB73" i="4"/>
  <c r="BA73" i="4"/>
  <c r="K73" i="4"/>
  <c r="I73" i="4"/>
  <c r="G73" i="4"/>
  <c r="BE71" i="4"/>
  <c r="BD71" i="4"/>
  <c r="BC71" i="4"/>
  <c r="BB71" i="4"/>
  <c r="BA71" i="4"/>
  <c r="K71" i="4"/>
  <c r="I71" i="4"/>
  <c r="G71" i="4"/>
  <c r="BE69" i="4"/>
  <c r="BD69" i="4"/>
  <c r="BC69" i="4"/>
  <c r="BB69" i="4"/>
  <c r="BA69" i="4"/>
  <c r="K69" i="4"/>
  <c r="I69" i="4"/>
  <c r="G69" i="4"/>
  <c r="BE67" i="4"/>
  <c r="BD67" i="4"/>
  <c r="BC67" i="4"/>
  <c r="BB67" i="4"/>
  <c r="BA67" i="4"/>
  <c r="K67" i="4"/>
  <c r="I67" i="4"/>
  <c r="G67" i="4"/>
  <c r="BE65" i="4"/>
  <c r="BE82" i="4" s="1"/>
  <c r="I9" i="3" s="1"/>
  <c r="BD65" i="4"/>
  <c r="BC65" i="4"/>
  <c r="BB65" i="4"/>
  <c r="BA65" i="4"/>
  <c r="BA82" i="4" s="1"/>
  <c r="E9" i="3" s="1"/>
  <c r="K65" i="4"/>
  <c r="I65" i="4"/>
  <c r="G65" i="4"/>
  <c r="B9" i="3"/>
  <c r="A9" i="3"/>
  <c r="BD82" i="4"/>
  <c r="H9" i="3" s="1"/>
  <c r="BC82" i="4"/>
  <c r="G9" i="3" s="1"/>
  <c r="BB82" i="4"/>
  <c r="F9" i="3" s="1"/>
  <c r="K82" i="4"/>
  <c r="I82" i="4"/>
  <c r="G82" i="4"/>
  <c r="BE60" i="4"/>
  <c r="BD60" i="4"/>
  <c r="BC60" i="4"/>
  <c r="BB60" i="4"/>
  <c r="K60" i="4"/>
  <c r="I60" i="4"/>
  <c r="G60" i="4"/>
  <c r="BA60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2" i="4"/>
  <c r="BD52" i="4"/>
  <c r="BC52" i="4"/>
  <c r="BB52" i="4"/>
  <c r="K52" i="4"/>
  <c r="I52" i="4"/>
  <c r="G52" i="4"/>
  <c r="BA52" i="4" s="1"/>
  <c r="BE49" i="4"/>
  <c r="BD49" i="4"/>
  <c r="BC49" i="4"/>
  <c r="BB49" i="4"/>
  <c r="K49" i="4"/>
  <c r="I49" i="4"/>
  <c r="G49" i="4"/>
  <c r="BA49" i="4" s="1"/>
  <c r="BE47" i="4"/>
  <c r="BD47" i="4"/>
  <c r="BD63" i="4" s="1"/>
  <c r="H8" i="3" s="1"/>
  <c r="BC47" i="4"/>
  <c r="BB47" i="4"/>
  <c r="K47" i="4"/>
  <c r="K63" i="4" s="1"/>
  <c r="I47" i="4"/>
  <c r="G47" i="4"/>
  <c r="BA47" i="4" s="1"/>
  <c r="B8" i="3"/>
  <c r="A8" i="3"/>
  <c r="BE63" i="4"/>
  <c r="I8" i="3" s="1"/>
  <c r="BC63" i="4"/>
  <c r="G8" i="3" s="1"/>
  <c r="BB63" i="4"/>
  <c r="F8" i="3" s="1"/>
  <c r="I63" i="4"/>
  <c r="G63" i="4"/>
  <c r="BE43" i="4"/>
  <c r="BD43" i="4"/>
  <c r="BC43" i="4"/>
  <c r="BB43" i="4"/>
  <c r="K43" i="4"/>
  <c r="I43" i="4"/>
  <c r="G43" i="4"/>
  <c r="BA43" i="4" s="1"/>
  <c r="BE41" i="4"/>
  <c r="BD41" i="4"/>
  <c r="BC41" i="4"/>
  <c r="BB41" i="4"/>
  <c r="K41" i="4"/>
  <c r="I41" i="4"/>
  <c r="G41" i="4"/>
  <c r="BA41" i="4" s="1"/>
  <c r="BE40" i="4"/>
  <c r="BD40" i="4"/>
  <c r="BC40" i="4"/>
  <c r="BB40" i="4"/>
  <c r="K40" i="4"/>
  <c r="I40" i="4"/>
  <c r="G40" i="4"/>
  <c r="BA40" i="4" s="1"/>
  <c r="BE38" i="4"/>
  <c r="BD38" i="4"/>
  <c r="BC38" i="4"/>
  <c r="BB38" i="4"/>
  <c r="K38" i="4"/>
  <c r="I38" i="4"/>
  <c r="G38" i="4"/>
  <c r="BA38" i="4" s="1"/>
  <c r="BE34" i="4"/>
  <c r="BD34" i="4"/>
  <c r="BC34" i="4"/>
  <c r="BB34" i="4"/>
  <c r="K34" i="4"/>
  <c r="I34" i="4"/>
  <c r="G34" i="4"/>
  <c r="BA34" i="4" s="1"/>
  <c r="BE32" i="4"/>
  <c r="BD32" i="4"/>
  <c r="BC32" i="4"/>
  <c r="BB32" i="4"/>
  <c r="K32" i="4"/>
  <c r="I32" i="4"/>
  <c r="G32" i="4"/>
  <c r="BA32" i="4" s="1"/>
  <c r="BE30" i="4"/>
  <c r="BD30" i="4"/>
  <c r="BC30" i="4"/>
  <c r="BB30" i="4"/>
  <c r="K30" i="4"/>
  <c r="I30" i="4"/>
  <c r="G30" i="4"/>
  <c r="BA30" i="4" s="1"/>
  <c r="BE28" i="4"/>
  <c r="BD28" i="4"/>
  <c r="BC28" i="4"/>
  <c r="BB28" i="4"/>
  <c r="K28" i="4"/>
  <c r="I28" i="4"/>
  <c r="G28" i="4"/>
  <c r="BA28" i="4" s="1"/>
  <c r="BE26" i="4"/>
  <c r="BD26" i="4"/>
  <c r="BC26" i="4"/>
  <c r="BB26" i="4"/>
  <c r="K26" i="4"/>
  <c r="I26" i="4"/>
  <c r="G26" i="4"/>
  <c r="BA26" i="4" s="1"/>
  <c r="BE22" i="4"/>
  <c r="BD22" i="4"/>
  <c r="BC22" i="4"/>
  <c r="BB22" i="4"/>
  <c r="K22" i="4"/>
  <c r="I22" i="4"/>
  <c r="G22" i="4"/>
  <c r="BA22" i="4" s="1"/>
  <c r="BE21" i="4"/>
  <c r="BD21" i="4"/>
  <c r="BC21" i="4"/>
  <c r="BB21" i="4"/>
  <c r="K21" i="4"/>
  <c r="I21" i="4"/>
  <c r="G21" i="4"/>
  <c r="BA21" i="4" s="1"/>
  <c r="BE20" i="4"/>
  <c r="BD20" i="4"/>
  <c r="BC20" i="4"/>
  <c r="BB20" i="4"/>
  <c r="K20" i="4"/>
  <c r="I20" i="4"/>
  <c r="G20" i="4"/>
  <c r="BA20" i="4" s="1"/>
  <c r="BE19" i="4"/>
  <c r="BD19" i="4"/>
  <c r="BC19" i="4"/>
  <c r="BB19" i="4"/>
  <c r="K19" i="4"/>
  <c r="I19" i="4"/>
  <c r="G19" i="4"/>
  <c r="BA19" i="4" s="1"/>
  <c r="BE16" i="4"/>
  <c r="BD16" i="4"/>
  <c r="BC16" i="4"/>
  <c r="BB16" i="4"/>
  <c r="K16" i="4"/>
  <c r="I16" i="4"/>
  <c r="G16" i="4"/>
  <c r="BA16" i="4" s="1"/>
  <c r="BE14" i="4"/>
  <c r="BD14" i="4"/>
  <c r="BC14" i="4"/>
  <c r="BB14" i="4"/>
  <c r="K14" i="4"/>
  <c r="I14" i="4"/>
  <c r="G14" i="4"/>
  <c r="BA14" i="4" s="1"/>
  <c r="BE12" i="4"/>
  <c r="BD12" i="4"/>
  <c r="BC12" i="4"/>
  <c r="BB12" i="4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C8" i="4"/>
  <c r="BC45" i="4" s="1"/>
  <c r="G7" i="3" s="1"/>
  <c r="BB8" i="4"/>
  <c r="K8" i="4"/>
  <c r="I8" i="4"/>
  <c r="I45" i="4" s="1"/>
  <c r="G8" i="4"/>
  <c r="BA8" i="4" s="1"/>
  <c r="B7" i="3"/>
  <c r="A7" i="3"/>
  <c r="BE45" i="4"/>
  <c r="I7" i="3" s="1"/>
  <c r="BD45" i="4"/>
  <c r="H7" i="3" s="1"/>
  <c r="BB45" i="4"/>
  <c r="F7" i="3" s="1"/>
  <c r="BA45" i="4"/>
  <c r="E7" i="3" s="1"/>
  <c r="K45" i="4"/>
  <c r="G45" i="4"/>
  <c r="E4" i="4"/>
  <c r="F3" i="4"/>
  <c r="G23" i="2"/>
  <c r="C33" i="2"/>
  <c r="F33" i="2" s="1"/>
  <c r="C31" i="2"/>
  <c r="G7" i="2"/>
  <c r="H112" i="1"/>
  <c r="J90" i="1"/>
  <c r="I90" i="1"/>
  <c r="H90" i="1"/>
  <c r="G90" i="1"/>
  <c r="F90" i="1"/>
  <c r="H40" i="1"/>
  <c r="G40" i="1"/>
  <c r="I39" i="1"/>
  <c r="F39" i="1" s="1"/>
  <c r="I38" i="1"/>
  <c r="H37" i="1"/>
  <c r="G37" i="1"/>
  <c r="H31" i="1"/>
  <c r="G31" i="1"/>
  <c r="I30" i="1"/>
  <c r="F30" i="1" s="1"/>
  <c r="H29" i="1"/>
  <c r="G29" i="1"/>
  <c r="D22" i="1"/>
  <c r="I21" i="1"/>
  <c r="I22" i="1" s="1"/>
  <c r="D20" i="1"/>
  <c r="I19" i="1"/>
  <c r="I2" i="1"/>
  <c r="BB450" i="4" l="1"/>
  <c r="F39" i="3" s="1"/>
  <c r="I40" i="1"/>
  <c r="I20" i="1"/>
  <c r="I19" i="6"/>
  <c r="C21" i="5" s="1"/>
  <c r="H19" i="6"/>
  <c r="C17" i="5" s="1"/>
  <c r="G22" i="5"/>
  <c r="F31" i="1"/>
  <c r="J38" i="1" s="1"/>
  <c r="F19" i="6"/>
  <c r="C16" i="5" s="1"/>
  <c r="E19" i="6"/>
  <c r="C15" i="5" s="1"/>
  <c r="G19" i="6"/>
  <c r="C18" i="5" s="1"/>
  <c r="E52" i="1"/>
  <c r="E83" i="1"/>
  <c r="E68" i="1"/>
  <c r="E87" i="1"/>
  <c r="E48" i="1"/>
  <c r="E53" i="1"/>
  <c r="E57" i="1"/>
  <c r="E80" i="1"/>
  <c r="E84" i="1"/>
  <c r="E60" i="1"/>
  <c r="E65" i="1"/>
  <c r="E69" i="1"/>
  <c r="E73" i="1"/>
  <c r="E77" i="1"/>
  <c r="E49" i="1"/>
  <c r="E56" i="1"/>
  <c r="E64" i="1"/>
  <c r="E50" i="1"/>
  <c r="E54" i="1"/>
  <c r="E58" i="1"/>
  <c r="E81" i="1"/>
  <c r="E85" i="1"/>
  <c r="E61" i="1"/>
  <c r="E66" i="1"/>
  <c r="E70" i="1"/>
  <c r="E74" i="1"/>
  <c r="E89" i="1"/>
  <c r="E63" i="1"/>
  <c r="E79" i="1"/>
  <c r="E59" i="1"/>
  <c r="E72" i="1"/>
  <c r="E76" i="1"/>
  <c r="E51" i="1"/>
  <c r="E55" i="1"/>
  <c r="E78" i="1"/>
  <c r="E82" i="1"/>
  <c r="E88" i="1"/>
  <c r="E62" i="1"/>
  <c r="E67" i="1"/>
  <c r="E71" i="1"/>
  <c r="E75" i="1"/>
  <c r="E86" i="1"/>
  <c r="G22" i="2"/>
  <c r="G46" i="3"/>
  <c r="C18" i="2" s="1"/>
  <c r="I46" i="3"/>
  <c r="C21" i="2" s="1"/>
  <c r="I23" i="1"/>
  <c r="J40" i="1"/>
  <c r="J39" i="1"/>
  <c r="J31" i="1"/>
  <c r="J30" i="1"/>
  <c r="I31" i="1"/>
  <c r="F38" i="1"/>
  <c r="F40" i="1" s="1"/>
  <c r="BA63" i="4"/>
  <c r="E8" i="3" s="1"/>
  <c r="E90" i="1"/>
  <c r="G86" i="4"/>
  <c r="G136" i="4"/>
  <c r="G199" i="4"/>
  <c r="BD199" i="4"/>
  <c r="H19" i="3" s="1"/>
  <c r="H46" i="3" s="1"/>
  <c r="C17" i="2" s="1"/>
  <c r="BB321" i="4"/>
  <c r="F34" i="3" s="1"/>
  <c r="K199" i="4"/>
  <c r="G219" i="4"/>
  <c r="BA204" i="4"/>
  <c r="BA219" i="4" s="1"/>
  <c r="E21" i="3" s="1"/>
  <c r="BB267" i="4"/>
  <c r="F31" i="3" s="1"/>
  <c r="F46" i="3" s="1"/>
  <c r="C16" i="2" s="1"/>
  <c r="G229" i="4"/>
  <c r="G247" i="4"/>
  <c r="G267" i="4"/>
  <c r="C19" i="5" l="1"/>
  <c r="C22" i="5" s="1"/>
  <c r="C23" i="5" s="1"/>
  <c r="F30" i="5" s="1"/>
  <c r="F31" i="5"/>
  <c r="F34" i="5" s="1"/>
  <c r="E46" i="3"/>
  <c r="C15" i="2" s="1"/>
  <c r="C19" i="2" s="1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<sst xmlns="http://schemas.openxmlformats.org/spreadsheetml/2006/main" count="2094" uniqueCount="1071">
  <si>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</si>
  <si>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</si>
  <si>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</si>
  <si>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</si>
  <si>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</si>
  <si>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</si>
  <si>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</si>
  <si>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</si>
  <si>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</si>
  <si>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</si>
  <si>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</si>
  <si>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</si>
  <si>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</si>
  <si>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</si>
  <si>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</si>
  <si>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</si>
  <si>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</si>
  <si>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</si>
  <si>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</si>
  <si>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</si>
  <si>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</si>
  <si>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</si>
  <si>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</si>
  <si>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</si>
  <si>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</si>
  <si>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</si>
  <si>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</si>
  <si>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</si>
  <si>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</si>
  <si>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</si>
  <si>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</si>
  <si>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</si>
  <si>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</si>
  <si>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</si>
  <si>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</si>
  <si>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</si>
  <si>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</si>
  <si>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</si>
  <si>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</si>
  <si>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</si>
  <si>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</si>
  <si>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</si>
  <si>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</si>
  <si>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</si>
  <si>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</si>
  <si>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</si>
  <si>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</si>
  <si>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</si>
  <si>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</si>
  <si>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</si>
  <si>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</si>
  <si>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</si>
  <si>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</si>
  <si>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</si>
  <si>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</si>
  <si>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</si>
  <si>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</si>
  <si>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</si>
  <si>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</si>
  <si>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</si>
  <si>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</si>
  <si>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</si>
  <si>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</si>
  <si>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</si>
  <si>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</si>
  <si>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</si>
  <si>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</si>
  <si>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</si>
  <si>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</si>
  <si>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</si>
  <si>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</si>
  <si>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</si>
  <si>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</si>
  <si>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</si>
  <si>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</si>
  <si>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</si>
  <si>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</si>
  <si>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</si>
  <si>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</si>
  <si>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</si>
  <si>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</si>
  <si>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</si>
  <si>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</si>
  <si>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</si>
  <si>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</si>
  <si>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</si>
  <si>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</si>
  <si>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</si>
  <si>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</si>
  <si>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</si>
  <si>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</si>
  <si>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</si>
  <si>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</si>
  <si>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</si>
  <si>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</si>
  <si>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</si>
  <si>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</si>
  <si>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</si>
  <si>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</si>
  <si>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</si>
  <si>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</si>
  <si>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</si>
  <si>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</si>
  <si>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</si>
  <si>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2017000577</t>
  </si>
  <si>
    <t>Stavební úpravy objektu č.p. 327, Klokočůvek</t>
  </si>
  <si>
    <t>2017000577 Stavební úpravy objektu č.p. 327, Klokočůvek</t>
  </si>
  <si>
    <t>SO01</t>
  </si>
  <si>
    <t>Stavební úpravy</t>
  </si>
  <si>
    <t>SO01 Stavební úpravy</t>
  </si>
  <si>
    <t>Stavební část</t>
  </si>
  <si>
    <t>1 Zemní práce</t>
  </si>
  <si>
    <t>113106121R00</t>
  </si>
  <si>
    <t xml:space="preserve">Rozebrání dlažeb z betonových dlaždic na sucho </t>
  </si>
  <si>
    <t>m2</t>
  </si>
  <si>
    <t>12</t>
  </si>
  <si>
    <t>113106121R05</t>
  </si>
  <si>
    <t xml:space="preserve">Rozebrání dlažeb z betonových dlaždic lepených </t>
  </si>
  <si>
    <t>5</t>
  </si>
  <si>
    <t>113107112R00</t>
  </si>
  <si>
    <t xml:space="preserve">Odstranění podkladu pl. 200 m2,kam.těžené tl.20 cm </t>
  </si>
  <si>
    <t>16</t>
  </si>
  <si>
    <t>121101100R00</t>
  </si>
  <si>
    <t xml:space="preserve">Sejmutí ornice, pl. do 400 m2, přemístění do 50 m </t>
  </si>
  <si>
    <t>m3</t>
  </si>
  <si>
    <t>(63+27)*0,15</t>
  </si>
  <si>
    <t>122201101R00</t>
  </si>
  <si>
    <t xml:space="preserve">Odkopávky nezapažené v hor. 3 do 100 m3 </t>
  </si>
  <si>
    <t>Odkopávka kolem domu včetně rýhy pro drenáž :22,8-7,04</t>
  </si>
  <si>
    <t>Odkopávka pro zpevněné plochy:30-9,45+27*0,1</t>
  </si>
  <si>
    <t>122201109R00</t>
  </si>
  <si>
    <t xml:space="preserve">Příplatek za lepivost - odkopávky v hor. 3 </t>
  </si>
  <si>
    <t>131201201R00</t>
  </si>
  <si>
    <t xml:space="preserve">Hloubení zapažených jam v hor.3 do 100 m3 </t>
  </si>
  <si>
    <t>131201209R00</t>
  </si>
  <si>
    <t xml:space="preserve">Příplatek za lepivost - hloubení zapaž.jam v hor.3 </t>
  </si>
  <si>
    <t>132201101R00</t>
  </si>
  <si>
    <t xml:space="preserve">Hloubení rýh šířky do 60 cm v hor.3 do 100 m3 </t>
  </si>
  <si>
    <t>základová konstrukce oplocení:3,8</t>
  </si>
  <si>
    <t>kanalizační přípojka jímky:5,3*0,4*0,9</t>
  </si>
  <si>
    <t>rampa:3,2*0,9</t>
  </si>
  <si>
    <t>132201109R00</t>
  </si>
  <si>
    <t xml:space="preserve">Příplatek za lepivost - hloubení rýh 60 cm v hor.3 </t>
  </si>
  <si>
    <t>3,8+7,04</t>
  </si>
  <si>
    <t>139601102R00</t>
  </si>
  <si>
    <t xml:space="preserve">Ruční výkop jam, rýh a šachet v hornině tř. 3 </t>
  </si>
  <si>
    <t>ruční odkop okolo zdiva v místě vedení IS:(11+9+2)*0,8*0,4</t>
  </si>
  <si>
    <t>162601102R00</t>
  </si>
  <si>
    <t xml:space="preserve">Vodorovné přemístění výkopku z hor.1-4 do 5000 m </t>
  </si>
  <si>
    <t>16+39,01+12+3,8+7,04</t>
  </si>
  <si>
    <t>174101101R00</t>
  </si>
  <si>
    <t xml:space="preserve">Zásyp jam, rýh, šachet se zhutněním </t>
  </si>
  <si>
    <t>kanalizační přípojka do jímky:5,3*0,4*0,65</t>
  </si>
  <si>
    <t>175103111R00</t>
  </si>
  <si>
    <t xml:space="preserve">Obsyp objektu </t>
  </si>
  <si>
    <t>jímka-obsyp vykopanou zeminou:6</t>
  </si>
  <si>
    <t>obsyp odkopané soklové části včetně potrubí vedoucí do potoku :22,8</t>
  </si>
  <si>
    <t>obsyp kanalizačního potrubí :5,3*0,4*0,4</t>
  </si>
  <si>
    <t>181301101R00</t>
  </si>
  <si>
    <t xml:space="preserve">Rozprostření ornice, rovina, tl. do 10 cm do 500m2 </t>
  </si>
  <si>
    <t>13,5/0,1</t>
  </si>
  <si>
    <t>181301102R00</t>
  </si>
  <si>
    <t xml:space="preserve">Rozprostření ornice, rovina, tl. 10-15 cm,do 500m2 </t>
  </si>
  <si>
    <t>583309990001</t>
  </si>
  <si>
    <t>Písek kopaný</t>
  </si>
  <si>
    <t>0,4*5,3*0,4</t>
  </si>
  <si>
    <t>583441549</t>
  </si>
  <si>
    <t>Štěrkodrtě frakce 11-22 A</t>
  </si>
  <si>
    <t>T</t>
  </si>
  <si>
    <t>22,8*1,8</t>
  </si>
  <si>
    <t>2</t>
  </si>
  <si>
    <t>Základy a zvláštní zakládání</t>
  </si>
  <si>
    <t>2 Základy a zvláštní zakládání</t>
  </si>
  <si>
    <t>215901101R00</t>
  </si>
  <si>
    <t xml:space="preserve">Zhutnění podloží z hornin nesoudržných do 92% PS </t>
  </si>
  <si>
    <t>zhutnění podloží pod rampou, pod plotem, pod zpevněnou plochou:14,3*0,4+12,6+63</t>
  </si>
  <si>
    <t>271571112R00</t>
  </si>
  <si>
    <t xml:space="preserve">Polštář základu ze štěrkopísku netříděného </t>
  </si>
  <si>
    <t>Pod základový pás plotové podezdívky:14,2*0,05*0,3</t>
  </si>
  <si>
    <t>rampa:3,2*0,05</t>
  </si>
  <si>
    <t>274272110RT2</t>
  </si>
  <si>
    <t>Zdivo základové z bednicích tvárnic, tl. 15 cm výplň tvárnic betonem B 12,5 (C 12/15)</t>
  </si>
  <si>
    <t>základ plotu:14,3*1</t>
  </si>
  <si>
    <t>rampa:8,7*1+1,5*1</t>
  </si>
  <si>
    <t>274313311R00</t>
  </si>
  <si>
    <t xml:space="preserve">Beton základových pasů prostý B 10 (C 8/10) </t>
  </si>
  <si>
    <t>podkladní beton po ZB:(3,2+4,3)*0,1</t>
  </si>
  <si>
    <t>289970111R00</t>
  </si>
  <si>
    <t xml:space="preserve">Vrstva geotextilie  300g/m2 </t>
  </si>
  <si>
    <t>do opdkopávky kolem objektu, překrytí štěrkové vrstvy:70*1*1,1</t>
  </si>
  <si>
    <t>obalení drenážního přípojky napojené do potoku:9*2*1,1</t>
  </si>
  <si>
    <t>273320030RAA</t>
  </si>
  <si>
    <t>Základová deska ŽB z B 20 (C 16/20), vč.bednění výztuž 90 kg/m3, štěrkopískový zhut.polštář 35 cm</t>
  </si>
  <si>
    <t>Rampa:12,06*0,1</t>
  </si>
  <si>
    <t>pod jímku:6*3*0,15</t>
  </si>
  <si>
    <t>3</t>
  </si>
  <si>
    <t>Svislé a kompletní konstrukce</t>
  </si>
  <si>
    <t>3 Svislé a kompletní konstrukce</t>
  </si>
  <si>
    <t>310239211R00</t>
  </si>
  <si>
    <t xml:space="preserve">Zazdívka otvorů plochy do 4 m2 cihlami na MVC </t>
  </si>
  <si>
    <t>(0,2+0,2+0,25+0,1+1,09+0,5+0,17)*3,46</t>
  </si>
  <si>
    <t>314232561RT2</t>
  </si>
  <si>
    <t>Zdivo komín. těles z cihel váppísk. 29 cm na MC 10 s použitím maltové směsi Knauf</t>
  </si>
  <si>
    <t>1,3*0,26</t>
  </si>
  <si>
    <t>314741111RT1</t>
  </si>
  <si>
    <t>Pouzdro průduchu ze šamotových vložek z vložek průměru 140 mm</t>
  </si>
  <si>
    <t>m</t>
  </si>
  <si>
    <t xml:space="preserve">Dodoatečné vyvložkování průduchui komínového tělesa včetně vyvedení připojovacího sopouchu, patky komínu s odvodem kondenzátu, osazení nových vybíracích (1ks v přízemí m.č.1.02) a čistících (1ks v podkroví) dvířek včetně všech souvisejících zednických prací s vložkováním. </t>
  </si>
  <si>
    <t>317121047RT4</t>
  </si>
  <si>
    <t>Překlad nenosný porobeton, světlost otv. do 105 cm překlad nenosný NEP 15 P3,3 124 x 24,9 x 15</t>
  </si>
  <si>
    <t>kus</t>
  </si>
  <si>
    <t>do pórobet.příček :3</t>
  </si>
  <si>
    <t>317121102RT2</t>
  </si>
  <si>
    <t>Osazení překladu světlost otvoru do 180 cm včetně dodávky RZP 149x14x14</t>
  </si>
  <si>
    <t>317121103RT2</t>
  </si>
  <si>
    <t>Osazení překladu světlost otvoru do 375 cm včetně dodávky RZP 210x14x14</t>
  </si>
  <si>
    <t>342255028RT1</t>
  </si>
  <si>
    <t>Příčky z desek plynosilikát. tl. 15 cm desky P 2 - 500, 599 x 249 x 150 mm</t>
  </si>
  <si>
    <t>2,4*3,46</t>
  </si>
  <si>
    <t>1,44*3,46*2-0,6*2*2</t>
  </si>
  <si>
    <t>1,73*3,46</t>
  </si>
  <si>
    <t>2,1*3,46</t>
  </si>
  <si>
    <t>2,855*3,46-1,68*2</t>
  </si>
  <si>
    <t>314</t>
  </si>
  <si>
    <t>Komín</t>
  </si>
  <si>
    <t>314 Komín</t>
  </si>
  <si>
    <t>513541</t>
  </si>
  <si>
    <t>Bednění, betonáž, výztuž, a odbednění nové komín. hlavy tl.80mm, přesah 50mm s okapovou hranou</t>
  </si>
  <si>
    <t>0,53*0,53</t>
  </si>
  <si>
    <t>4</t>
  </si>
  <si>
    <t>Vodorovné konstrukce</t>
  </si>
  <si>
    <t>4 Vodorovné konstrukce</t>
  </si>
  <si>
    <t>004001</t>
  </si>
  <si>
    <t>Úprava podkladu pro parapety beton C16/20 do tl. 20 mm</t>
  </si>
  <si>
    <t>1,05*3+0,52+0,32+0,48+0,32+0,52+1,09+0,57+0,7+0,9</t>
  </si>
  <si>
    <t>Komunikace</t>
  </si>
  <si>
    <t>5 Komunikace</t>
  </si>
  <si>
    <t>564261111R00</t>
  </si>
  <si>
    <t xml:space="preserve">Podklad ze štěrkopísku po zhutnění tloušťky 20 cm </t>
  </si>
  <si>
    <t>Zámk. dlažba:47</t>
  </si>
  <si>
    <t>Ok. chodník:(34,6+9,1+25,5)*0,5</t>
  </si>
  <si>
    <t>564751111R93</t>
  </si>
  <si>
    <t xml:space="preserve">Podklad z kameniva drceného vel.11-22 mm,tl. 15 cm </t>
  </si>
  <si>
    <t>63+27</t>
  </si>
  <si>
    <t>564762111R00</t>
  </si>
  <si>
    <t xml:space="preserve">Podklad z kam.drceného 0-32 zhutněný </t>
  </si>
  <si>
    <t>zpevněná plocha:63</t>
  </si>
  <si>
    <t>564762111R96</t>
  </si>
  <si>
    <t>Podklad z kam.drceného 16-32 zhutněný 300mm</t>
  </si>
  <si>
    <t>rampa a podesta :12,3</t>
  </si>
  <si>
    <t>572952112R00</t>
  </si>
  <si>
    <t xml:space="preserve">Vyspravení krytu po překopu asf.betonem tl.do 7 cm </t>
  </si>
  <si>
    <t>4,438*2</t>
  </si>
  <si>
    <t>591311111R00</t>
  </si>
  <si>
    <t xml:space="preserve">Kladení dlažby z kostek vel. strus.do kam.těženého </t>
  </si>
  <si>
    <t>596215021R00</t>
  </si>
  <si>
    <t xml:space="preserve">Kladení zámkové dlažby tl. 6 cm do drtě tl. 4 cm </t>
  </si>
  <si>
    <t>596215040R00</t>
  </si>
  <si>
    <t xml:space="preserve">Kladení zámkové dlažby tl. 8 cm do drtě tl. 4 cm </t>
  </si>
  <si>
    <t>Okapový chodník.</t>
  </si>
  <si>
    <t>596245021R00</t>
  </si>
  <si>
    <t>Kladení zámkové dlažby tl. 6 cm do Flexi tmelu včetně tmelu</t>
  </si>
  <si>
    <t>58380120.A</t>
  </si>
  <si>
    <t>Kostka dlažební drobná 8/10 tř. 1  1t = 5 m2</t>
  </si>
  <si>
    <t>59245110</t>
  </si>
  <si>
    <t>Dlažba zámková 20x10x8 cm přírodní</t>
  </si>
  <si>
    <t>63*1,07</t>
  </si>
  <si>
    <t>59245266</t>
  </si>
  <si>
    <t>Dlažba zámková 20x10x6 cm přírodní</t>
  </si>
  <si>
    <t>12,06*1,07+27*1,07</t>
  </si>
  <si>
    <t>61</t>
  </si>
  <si>
    <t>Upravy povrchů vnitřní</t>
  </si>
  <si>
    <t>61 Upravy povrchů vnitřní</t>
  </si>
  <si>
    <t>602014141RT1</t>
  </si>
  <si>
    <t>Omítka štuková VJ ručně tloušťka vrstvy 2 mm</t>
  </si>
  <si>
    <t>35,6389*2</t>
  </si>
  <si>
    <t>611421231R00</t>
  </si>
  <si>
    <t xml:space="preserve">Oprava váp.omítek stropů do 10% plochy - štukových </t>
  </si>
  <si>
    <t>219,06</t>
  </si>
  <si>
    <t>612421331R00</t>
  </si>
  <si>
    <t xml:space="preserve">Oprava vápen.omítek stěn do 30 % pl. - štukových </t>
  </si>
  <si>
    <t>41,042*3,46+1,5*3,46+23,58*3,46+11*3,46+5*3,46+5*3,46+14*3,46+19*3,46+17,5*3,46</t>
  </si>
  <si>
    <t>622481211RT2</t>
  </si>
  <si>
    <t>Montáž výztužné sítě do stěrkového tmelu včetně výztužné sítě a stěrkového tmelu</t>
  </si>
  <si>
    <t>71,288*1,2+20</t>
  </si>
  <si>
    <t>62</t>
  </si>
  <si>
    <t>Úpravy povrchů vnější</t>
  </si>
  <si>
    <t>62 Úpravy povrchů vnější</t>
  </si>
  <si>
    <t>620471831U00</t>
  </si>
  <si>
    <t>Nátěr základní penetrační nátěr na břízolitovou omítku</t>
  </si>
  <si>
    <t>92+112+105+93</t>
  </si>
  <si>
    <t>622401939R00</t>
  </si>
  <si>
    <t xml:space="preserve">Příplatek za provedení styku 2 odstínů omítek </t>
  </si>
  <si>
    <t>622461211R00</t>
  </si>
  <si>
    <t>Oprava vnějších omítek umělých škrábaných do 20 % (břizolitových)</t>
  </si>
  <si>
    <t>622471317RU5</t>
  </si>
  <si>
    <t>Nátěr nebo nástřik stěn vnějších, složitost 1 - 2 hmota silikátová, 2x - břizolitový příplatek !</t>
  </si>
  <si>
    <t>402</t>
  </si>
  <si>
    <t>627452111R00</t>
  </si>
  <si>
    <t xml:space="preserve">Spárování maltou MCs zapuštěné rovné, zdí z cihel </t>
  </si>
  <si>
    <t>přezděný komín:1,3*0,45*4</t>
  </si>
  <si>
    <t>stávající komín - přespárování:1,4*0,45*2+1,4*0,75*2</t>
  </si>
  <si>
    <t>63</t>
  </si>
  <si>
    <t>Podlahy a podlahové konstrukce</t>
  </si>
  <si>
    <t>63 Podlahy a podlahové konstrukce</t>
  </si>
  <si>
    <t>631315611R00</t>
  </si>
  <si>
    <t xml:space="preserve">Mazanina betonová tl. 12 - 24 cm B 20 (C 16/20) </t>
  </si>
  <si>
    <t>pod krbové kamna a pod krbovou vložku:1,2*1,2*2*0,15</t>
  </si>
  <si>
    <t>64</t>
  </si>
  <si>
    <t>Výplně otvorů</t>
  </si>
  <si>
    <t>64 Výplně otvorů</t>
  </si>
  <si>
    <t>642942111RX1</t>
  </si>
  <si>
    <t>Osazení zárubní dveřních ocelových, pl. do 2,5 m2 osazení</t>
  </si>
  <si>
    <t>6L:1</t>
  </si>
  <si>
    <t>5P:1</t>
  </si>
  <si>
    <t>5L:2</t>
  </si>
  <si>
    <t>4P:1</t>
  </si>
  <si>
    <t>4L:2</t>
  </si>
  <si>
    <t>642942221RX1</t>
  </si>
  <si>
    <t>Osazení zárubní dveřních ocelových, pl. do 4,5 m2 osazení</t>
  </si>
  <si>
    <t>642952121R00</t>
  </si>
  <si>
    <t xml:space="preserve">Dodatečné osaz.dřev.zárubní hoblovan.,pl.do 2,5 m2 </t>
  </si>
  <si>
    <t>7P:1</t>
  </si>
  <si>
    <t>55330313</t>
  </si>
  <si>
    <t>Zárubeň ocelová H 95   1600x1970x95</t>
  </si>
  <si>
    <t>55330378</t>
  </si>
  <si>
    <t>Zárubeň ocelová YH100   600x1970x100</t>
  </si>
  <si>
    <t>55330382</t>
  </si>
  <si>
    <t>Zárubeň ocelová YH100   800x1970x100 L</t>
  </si>
  <si>
    <t>55330384</t>
  </si>
  <si>
    <t>Zárubeň ocelová YH100   900x1970x100</t>
  </si>
  <si>
    <t>61181232</t>
  </si>
  <si>
    <t>Zárubeň dřevěná s lištami dveří 1kř. 80x197/8,5 cm</t>
  </si>
  <si>
    <t>8</t>
  </si>
  <si>
    <t>Trubní vedení</t>
  </si>
  <si>
    <t>8 Trubní vedení</t>
  </si>
  <si>
    <t>451572111R00</t>
  </si>
  <si>
    <t xml:space="preserve">Lože pod potrubí z kameniva těženého 0 - 4 mm </t>
  </si>
  <si>
    <t>4,5*0,3*0,15</t>
  </si>
  <si>
    <t>871315221U00</t>
  </si>
  <si>
    <t xml:space="preserve">Potr.PVC-systém KG třídy SN8 DN160 </t>
  </si>
  <si>
    <t>871318111R00</t>
  </si>
  <si>
    <t xml:space="preserve">Kladení drenážního potrubí z plastických hmot </t>
  </si>
  <si>
    <t>877265271U00</t>
  </si>
  <si>
    <t xml:space="preserve">MTŽ tvar PVC-syst KG lapač DN100 </t>
  </si>
  <si>
    <t>998276101R00</t>
  </si>
  <si>
    <t xml:space="preserve">Přesun hmot, trubní vedení plastová, otevř. výkop </t>
  </si>
  <si>
    <t>t</t>
  </si>
  <si>
    <t>008001</t>
  </si>
  <si>
    <t>Napojení dešťové kanalizace do zatrubněného potoka včetně odkopu, probourání prostupu, utěsnění,zához</t>
  </si>
  <si>
    <t>soub</t>
  </si>
  <si>
    <t>28611223</t>
  </si>
  <si>
    <t>Trubka PVC drenážní flexibilní d 100 mm</t>
  </si>
  <si>
    <t>28611283.A</t>
  </si>
  <si>
    <t>Spojka PVC d 100 mm pro ohebné drenážní trubky</t>
  </si>
  <si>
    <t>55162518.A</t>
  </si>
  <si>
    <t>HL660/2 lapač střešních splavenin DN 100</t>
  </si>
  <si>
    <t>91</t>
  </si>
  <si>
    <t>Doplňující práce na komunikaci</t>
  </si>
  <si>
    <t>91 Doplňující práce na komunikaci</t>
  </si>
  <si>
    <t>916561111RT4</t>
  </si>
  <si>
    <t>Osazení záhon.obrubníků do lože z B 12,5 s opěrou včetně obrubníku ABO 4 - 5    50/5/25</t>
  </si>
  <si>
    <t>53</t>
  </si>
  <si>
    <t>917832111R00</t>
  </si>
  <si>
    <t xml:space="preserve">Osazení stojat. obrub. bet. bez opěry,lože z B12,5 </t>
  </si>
  <si>
    <t>1,2+13,9+14,8+3,3</t>
  </si>
  <si>
    <t>919721211R00</t>
  </si>
  <si>
    <t xml:space="preserve">Dilatační spáry vyplněné asfalt. zálivkou </t>
  </si>
  <si>
    <t>919735112R00</t>
  </si>
  <si>
    <t xml:space="preserve">Řezání stávajícího živičného krytu tl. 5 - 10 cm </t>
  </si>
  <si>
    <t>25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</si>
  <si>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</si>
  <si>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</si>
  <si>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</si>
  <si>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</si>
  <si>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</si>
  <si>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402*1,1</t>
  </si>
  <si>
    <t>941941291RT2</t>
  </si>
  <si>
    <t>Příplatek za každý měsíc použití lešení k pol.1041 lešení vlastní</t>
  </si>
  <si>
    <t>442,2*2</t>
  </si>
  <si>
    <t>941941841R00</t>
  </si>
  <si>
    <t xml:space="preserve">Demontáž lešení leh.řad.s podlahami,š.1,2 m,H 10 m </t>
  </si>
  <si>
    <t>442</t>
  </si>
  <si>
    <t>941955002R00</t>
  </si>
  <si>
    <t xml:space="preserve">Lešení lehké pomocné, výška podlahy do 1,9 m </t>
  </si>
  <si>
    <t>200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</si>
  <si>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</si>
  <si>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</si>
  <si>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</si>
  <si>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</si>
  <si>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442*2</t>
  </si>
  <si>
    <t>944944081R00</t>
  </si>
  <si>
    <t xml:space="preserve">Demontáž ochranné sítě z umělých vláken </t>
  </si>
  <si>
    <t>95</t>
  </si>
  <si>
    <t>Dokončovací konstrukce na pozemních stavbách</t>
  </si>
  <si>
    <t>95 Dokončovací konstrukce na pozemních stavbách</t>
  </si>
  <si>
    <t>952901114R00</t>
  </si>
  <si>
    <t xml:space="preserve">Vyčištění budov o výšce podlaží nad 4 m 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</si>
  <si>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</si>
  <si>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</si>
  <si>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</si>
  <si>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</si>
  <si>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</si>
  <si>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4,1*3,5</t>
  </si>
  <si>
    <t>962031133R00</t>
  </si>
  <si>
    <t xml:space="preserve">Bourání příček cihelných tl. 15 cm </t>
  </si>
  <si>
    <t>1,6*3,5+2,2*3,6+4,3*3,6+1,8*3,6+2,4*3,6*2+1,2*3,6</t>
  </si>
  <si>
    <t>968061113R00</t>
  </si>
  <si>
    <t xml:space="preserve">Vyvěšení dřevěných okenních křídel </t>
  </si>
  <si>
    <t>56</t>
  </si>
  <si>
    <t>968062245R00</t>
  </si>
  <si>
    <t xml:space="preserve">Vybourání dřevěných rámů oken </t>
  </si>
  <si>
    <t>3*2,1*2,3+1*1+0,6*1+0,9*1,6+0,6*1,12+0,93*1,61+2,1*1,6+0,645*1,12+1,265*1,96</t>
  </si>
  <si>
    <t>1,635*1,95+0,9*1,2+0,55*0,55</t>
  </si>
  <si>
    <t>968062991R00</t>
  </si>
  <si>
    <t xml:space="preserve">Vybourání dřevěných deštění a obkladů </t>
  </si>
  <si>
    <t>32,7*1,15</t>
  </si>
  <si>
    <t>968072455R00</t>
  </si>
  <si>
    <t xml:space="preserve">Vybourání kovových dveřních zárubní pl. do 2 m2 </t>
  </si>
  <si>
    <t>0,9*2*4</t>
  </si>
  <si>
    <t>0,8*2*5</t>
  </si>
  <si>
    <t>0,6*2*4</t>
  </si>
  <si>
    <t>97</t>
  </si>
  <si>
    <t>Prorážení otvorů</t>
  </si>
  <si>
    <t>97 Prorážení otvorů</t>
  </si>
  <si>
    <t>978012121R00</t>
  </si>
  <si>
    <t xml:space="preserve">Otlučení omítek vnitřních rákosov.stropů do 10 % </t>
  </si>
  <si>
    <t>978036131R00</t>
  </si>
  <si>
    <t xml:space="preserve">Otlučení omítek břízolitových v rozsahu 20 % </t>
  </si>
  <si>
    <t>978059531R00</t>
  </si>
  <si>
    <t xml:space="preserve">Odsekání vnitřních obkladů stěn nad 2 m2 </t>
  </si>
  <si>
    <t>11*1,5+6*1,5+2*1,5+7*1,5+3*1,5+10*1,5+0,6*3</t>
  </si>
  <si>
    <t>98</t>
  </si>
  <si>
    <t>Demolice</t>
  </si>
  <si>
    <t>98 Demolice</t>
  </si>
  <si>
    <t>981331111R00</t>
  </si>
  <si>
    <t xml:space="preserve">Demolice komínů z cihel.zdiva postup. rozebráním </t>
  </si>
  <si>
    <t>99</t>
  </si>
  <si>
    <t>Staveništní přesun hmot</t>
  </si>
  <si>
    <t>99 Staveništní přesun hmot</t>
  </si>
  <si>
    <t>998011002R00</t>
  </si>
  <si>
    <t xml:space="preserve">Přesun hmot pro budovy zděné výšky do 12 m </t>
  </si>
  <si>
    <t>F0809</t>
  </si>
  <si>
    <t>Požární zabezpečení - EPS</t>
  </si>
  <si>
    <t>F0809 Požární zabezpečení - EPS</t>
  </si>
  <si>
    <t>468654</t>
  </si>
  <si>
    <t>sou</t>
  </si>
  <si>
    <t>85148</t>
  </si>
  <si>
    <t xml:space="preserve">Dodávka a osazení PHP 21A (6kg) </t>
  </si>
  <si>
    <t>85149</t>
  </si>
  <si>
    <t xml:space="preserve">Dodávka a osazení PHP 183B (6kg) </t>
  </si>
  <si>
    <t>711</t>
  </si>
  <si>
    <t>Izolace proti vodě</t>
  </si>
  <si>
    <t>711 Izolace proti vodě</t>
  </si>
  <si>
    <t>711482020RZ1</t>
  </si>
  <si>
    <t>Izolační systém nopové fólie, výška nopu 7mm včetně dodávky fólie a doplňků a lemovací lišty</t>
  </si>
  <si>
    <t>74*1,1</t>
  </si>
  <si>
    <t>998711102R00</t>
  </si>
  <si>
    <t xml:space="preserve">Přesun hmot pro izolace proti vodě, výšky do 12 m </t>
  </si>
  <si>
    <t>712</t>
  </si>
  <si>
    <t>Živičné krytiny</t>
  </si>
  <si>
    <t>712 Živičné krytiny</t>
  </si>
  <si>
    <t>712300831R00</t>
  </si>
  <si>
    <t xml:space="preserve">Odstranění živičné krytiny střech do 10° 1vrstvé </t>
  </si>
  <si>
    <t>92,7*2+37,07*2+72+4,5+12,8+3,7+40</t>
  </si>
  <si>
    <t>712990813R00</t>
  </si>
  <si>
    <t xml:space="preserve">Odstranění násypu nebo nánosu tl. 5 - 10 cm </t>
  </si>
  <si>
    <t>713</t>
  </si>
  <si>
    <t>Izolace tepelné</t>
  </si>
  <si>
    <t>713 Izolace tepelné</t>
  </si>
  <si>
    <t>713191100RT9</t>
  </si>
  <si>
    <t>Položení izolační fólie včetně dodávky fólie PE</t>
  </si>
  <si>
    <t>Podlaha 2.NP.</t>
  </si>
  <si>
    <t>170</t>
  </si>
  <si>
    <t>998713102R00</t>
  </si>
  <si>
    <t xml:space="preserve">Přesun hmot pro izolace tepelné, výšky do 12 m </t>
  </si>
  <si>
    <t>720a</t>
  </si>
  <si>
    <t>Venkovní kanalizace</t>
  </si>
  <si>
    <t>720a Venkovní kanalizace</t>
  </si>
  <si>
    <t>9156V</t>
  </si>
  <si>
    <t>Dodavka, osazení, napuštění při montáži, vyčerpání Jímka 12m3, včetně nástavce (1,2m) a poklopu</t>
  </si>
  <si>
    <t>722</t>
  </si>
  <si>
    <t>Vnitřní vodovod</t>
  </si>
  <si>
    <t>722 Vnitřní vodovod</t>
  </si>
  <si>
    <t>944534V</t>
  </si>
  <si>
    <t>Odpojení a demontáž vodoměru - vodovodní přípojky na severní straně</t>
  </si>
  <si>
    <t>Přípojka zůstane v zemi, ale bude za účasti provozovatele odpojena a zrušena</t>
  </si>
  <si>
    <t>725</t>
  </si>
  <si>
    <t>Zařizovací předměty</t>
  </si>
  <si>
    <t>725 Zařizovací předměty</t>
  </si>
  <si>
    <t>725291706U00</t>
  </si>
  <si>
    <t xml:space="preserve">Smalt madlo rovné dl 600 mm </t>
  </si>
  <si>
    <t>soubor</t>
  </si>
  <si>
    <t>Barva bílá, smaltovaný kov.</t>
  </si>
  <si>
    <t>725291722U00</t>
  </si>
  <si>
    <t xml:space="preserve">Smalt madlo krakorcové sk dl 830 mm </t>
  </si>
  <si>
    <t>Madlo sklopné bílé, smaltovaný kov.</t>
  </si>
  <si>
    <t>998725101R00</t>
  </si>
  <si>
    <t xml:space="preserve">Přesun hmot pro zařizovací předměty, výšky do 6 m </t>
  </si>
  <si>
    <t>726</t>
  </si>
  <si>
    <t>Instalační prefabrikáty</t>
  </si>
  <si>
    <t>726 Instalační prefabrikáty</t>
  </si>
  <si>
    <t>726001</t>
  </si>
  <si>
    <t>Větrací komínek pro plechové krytiny včetně napojení odvětrávacího potrubí D125</t>
  </si>
  <si>
    <t>998726102R00</t>
  </si>
  <si>
    <t xml:space="preserve">Přesun hmot pro instalační prefab., výšky do 12 m </t>
  </si>
  <si>
    <t>762</t>
  </si>
  <si>
    <t>Konstrukce tesařské</t>
  </si>
  <si>
    <t>762 Konstrukce tesařské</t>
  </si>
  <si>
    <t>762211120R00</t>
  </si>
  <si>
    <t>Mont, demont oblož. schodiště bez podst. š. do 1 m dřevěného na půdu</t>
  </si>
  <si>
    <t>762342203RT4</t>
  </si>
  <si>
    <t>Montáž laťování střech, vzdálenost latí 22 - 36 cm včetně dodávky řeziva, latě 4/6 cm</t>
  </si>
  <si>
    <t>762342204RT3</t>
  </si>
  <si>
    <t>Montáž laťování střech, svislé, vzdálenost 100 cm včetně dodávky řeziva, hranolek 5/5 cm</t>
  </si>
  <si>
    <t>762522811R00</t>
  </si>
  <si>
    <t xml:space="preserve">Demontáž podlah s polštáři z prken tl. do 32 mm </t>
  </si>
  <si>
    <t>6051551V</t>
  </si>
  <si>
    <t>Obkladové stupně, podstupnice a soklíky pro obložení dřevěného schodiště na půdu, dřevo JASAN</t>
  </si>
  <si>
    <t>845124V</t>
  </si>
  <si>
    <t>Tesařská oprava konstrukce krovu, je dána PD a mykologickým rozborem,</t>
  </si>
  <si>
    <t>- položka obsahuje demontáž a likvidaci poškozených prvků krovu a bednění krovu a nahrazení novými prvky krovu a doplnění novým bedněním</t>
  </si>
  <si>
    <t>998762102R00</t>
  </si>
  <si>
    <t xml:space="preserve">Přesun hmot pro tesařské konstrukce, výšky do 12 m </t>
  </si>
  <si>
    <t>764</t>
  </si>
  <si>
    <t>Konstrukce klempířské</t>
  </si>
  <si>
    <t>764 Konstrukce klempířské</t>
  </si>
  <si>
    <t>764171272U00</t>
  </si>
  <si>
    <t>Lemování komínu v hřebeni z poplast plechu ke krytině</t>
  </si>
  <si>
    <t>764311831R00</t>
  </si>
  <si>
    <t xml:space="preserve">Demontáž krytiny, tabule 2 x 1 m, do 25 m2, do 45° </t>
  </si>
  <si>
    <t>392,54</t>
  </si>
  <si>
    <t>764348814R00</t>
  </si>
  <si>
    <t xml:space="preserve">Demontáž sněhového zachytače, sklon do 45° </t>
  </si>
  <si>
    <t>764352811R00</t>
  </si>
  <si>
    <t xml:space="preserve">Demontáž žlabů půlkruh. rovných, rš 330 mm, do 45° </t>
  </si>
  <si>
    <t>77,8</t>
  </si>
  <si>
    <t>764410850R00</t>
  </si>
  <si>
    <t xml:space="preserve">Demontáž oplechování parapetů,rš od 100 do 330 mm </t>
  </si>
  <si>
    <t>1.NP:14,4</t>
  </si>
  <si>
    <t>764430810R00</t>
  </si>
  <si>
    <t xml:space="preserve">Demontáž oplechování zdí, rš do 250 mm </t>
  </si>
  <si>
    <t>2+2+6+3+3</t>
  </si>
  <si>
    <t>764454801R00</t>
  </si>
  <si>
    <t xml:space="preserve">Demontáž odpadních trub kruhových,D 75 a 100 mm </t>
  </si>
  <si>
    <t>28</t>
  </si>
  <si>
    <t>764900003R00</t>
  </si>
  <si>
    <t>Plechová krytina LPA 0,5mm, krytina PZ+Polyester tabule taškového vzhledu</t>
  </si>
  <si>
    <t>764900101R00</t>
  </si>
  <si>
    <t>Zastřešení jednoduché, hřebenáči, ke krytině z poplast.plechů - systémové</t>
  </si>
  <si>
    <t>včetně podkladního lepícího těsnícího odvětrávacího pásů</t>
  </si>
  <si>
    <t>764901031R00</t>
  </si>
  <si>
    <t xml:space="preserve">Kotlík žlabový kónický OK, vel.žlabu 150 mm </t>
  </si>
  <si>
    <t>Systémové se střešní krytinou.</t>
  </si>
  <si>
    <t>764901041R00</t>
  </si>
  <si>
    <t xml:space="preserve">Žlab podokapní půlkruhový R,velikost 150 mm </t>
  </si>
  <si>
    <t>764901051R00</t>
  </si>
  <si>
    <t xml:space="preserve">Odpadní trouby kruhové SROR, D 100 mm </t>
  </si>
  <si>
    <t>764902001R00</t>
  </si>
  <si>
    <t>Sněhový zachytač, do dřeva SZO</t>
  </si>
  <si>
    <t>764918911R00</t>
  </si>
  <si>
    <t xml:space="preserve">Z+M závětrné lišty z ocel.popl.plechu  rš 330 mm </t>
  </si>
  <si>
    <t>14</t>
  </si>
  <si>
    <t>764928103R00</t>
  </si>
  <si>
    <t xml:space="preserve">Z+M oplech.parapetů z popl.plechu vč.rohů rš 200 </t>
  </si>
  <si>
    <t>14,4</t>
  </si>
  <si>
    <t>764928302R00</t>
  </si>
  <si>
    <t xml:space="preserve">Z+M oplechování zdí z poplast. plechu, rš 330 mm </t>
  </si>
  <si>
    <t xml:space="preserve">Rozvinutá šířka oplechování atiky 660 mm. Rozpočtový program tuto rš neumožnuje, proto zvolena varianta s poloviční rš a zdvojnásobení výměry. </t>
  </si>
  <si>
    <t>765322715R00</t>
  </si>
  <si>
    <t>Výlez na střechu, s povrchovou úpravou střešní okno 550/550 O12</t>
  </si>
  <si>
    <t>Vnější rozmeě600x600 mm, vnitřní rozměr 550x550, odstín dle střešní krytiny. Výplň drátosklo, nezateplený.</t>
  </si>
  <si>
    <t>6453435V</t>
  </si>
  <si>
    <t>Utěsnění hromosvodových a elektro stožárů použití utěsňovacího lepícího střešního pásu</t>
  </si>
  <si>
    <t>998764102R00</t>
  </si>
  <si>
    <t xml:space="preserve">Přesun hmot pro klempířské konstr., výšky do 12 m </t>
  </si>
  <si>
    <t>765</t>
  </si>
  <si>
    <t>Krytiny tvrdé</t>
  </si>
  <si>
    <t>765 Krytiny tvrdé</t>
  </si>
  <si>
    <t>765311723R00</t>
  </si>
  <si>
    <t xml:space="preserve">Větrací mřížka okapní 5000 x 100 mm </t>
  </si>
  <si>
    <t>Systémová se střešní krytinou.</t>
  </si>
  <si>
    <t>765799312RO2</t>
  </si>
  <si>
    <t>Montáž fólie na bednění přibitím difúzní pojistná hydroizolace 150g/m2</t>
  </si>
  <si>
    <t>998765102R00</t>
  </si>
  <si>
    <t xml:space="preserve">Přesun hmot pro krytiny tvrdé, výšky do 12 m </t>
  </si>
  <si>
    <t>766</t>
  </si>
  <si>
    <t>Konstrukce truhlářské</t>
  </si>
  <si>
    <t>766 Konstrukce truhlářské</t>
  </si>
  <si>
    <t>766660012U00</t>
  </si>
  <si>
    <t xml:space="preserve">Mtž dveře 145cm- 2kř oc zárubeň 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</si>
  <si>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</si>
  <si>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</si>
  <si>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</si>
  <si>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</si>
  <si>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766670021R00</t>
  </si>
  <si>
    <t xml:space="preserve">Montáž kliky a štítku </t>
  </si>
  <si>
    <t>766694112R00</t>
  </si>
  <si>
    <t xml:space="preserve">Montáž parapetních desek </t>
  </si>
  <si>
    <t>766695212R00</t>
  </si>
  <si>
    <t xml:space="preserve">Montáž prahů dveří jednokřídlových š. do 10 cm </t>
  </si>
  <si>
    <t>84154V</t>
  </si>
  <si>
    <t>Dělící stěna WC včetně dveří 6P dodávka a montáž</t>
  </si>
  <si>
    <t>Dělící stěna nové WC kabiny v m.č. 1.09 je navržená systémová, z dřevotřískových desek P5 potažených vysokotlakým laminátem HPL 24. Nosnou konstrukci stěn tvoří montážní profily a stavěcí šrouby z lehkých slitin, standardně eloxovány nebo pokryté práškovou barvou a prvky z nerezové oceli</t>
  </si>
  <si>
    <t>54914593</t>
  </si>
  <si>
    <t>Kliky se štítem dveřní rozetové, nerezová úprava, rozteč 72mm, zamykání dozický klíč</t>
  </si>
  <si>
    <t>Nerezové (mat) kování klika -klika, tloušťka dveří 38-52 mm. Kování upevněno nerezovými vruty.</t>
  </si>
  <si>
    <t>61160126</t>
  </si>
  <si>
    <t>Dveře vnitřní hladké plné 1 kříd. 60x197 lak A</t>
  </si>
  <si>
    <t>plná výplň, povrch CPL 0,8 mm barva bílá. Se třemi pozinkovanými kovovými závězy.</t>
  </si>
  <si>
    <t>61160186</t>
  </si>
  <si>
    <t>Dveře vnitřní hladké plné 1 kříd. 80x197 lak A</t>
  </si>
  <si>
    <t>61160192</t>
  </si>
  <si>
    <t>Dveře vnitřní hladké plné 1 kříd. 90x197 lak C</t>
  </si>
  <si>
    <t>61164330</t>
  </si>
  <si>
    <t>Dveře vnitřní se sklem 2kř.160x197 3P</t>
  </si>
  <si>
    <t>61164331</t>
  </si>
  <si>
    <t>Dveře vnitřní se sklem 2kř.160x197 3P panikové kovánní (hrazda), dle ČSN EN 1125</t>
  </si>
  <si>
    <t>61187116</t>
  </si>
  <si>
    <t>Prah dubový délka 60 cm šířka 10 cm tl. 2 cm</t>
  </si>
  <si>
    <t>61187156</t>
  </si>
  <si>
    <t>Prah dubový délka 80 cm šířka 10 cm tl. 2 cm</t>
  </si>
  <si>
    <t>61187176</t>
  </si>
  <si>
    <t>Prah dubový délka 90 cm šířka 10 cm tl. 2 cm</t>
  </si>
  <si>
    <t>61187496R</t>
  </si>
  <si>
    <t>Prah bukový délka 160 cm šířka 10 cm tl. 2 cm</t>
  </si>
  <si>
    <t>61187553</t>
  </si>
  <si>
    <t>Deska parapetní dřevěná šířka 30-40 cm</t>
  </si>
  <si>
    <t>Tl. 17-19 mm, výška nosu 40 mm. Krycí vrstva vysokotlaký sklolaminát tl. 0,6 mm, lepen na vlhkuodolnou dřevotřískovou desku. Dekor bílý.</t>
  </si>
  <si>
    <t>15</t>
  </si>
  <si>
    <t>61581621.A</t>
  </si>
  <si>
    <t>Linka kuchyňská místnost viz specifikace ve výkresu</t>
  </si>
  <si>
    <t>998766102R00</t>
  </si>
  <si>
    <t xml:space="preserve">Přesun hmot pro truhlářské konstr., výšky do 12 m </t>
  </si>
  <si>
    <t>767</t>
  </si>
  <si>
    <t>Konstrukce zámečnické</t>
  </si>
  <si>
    <t>767 Konstrukce zámečnické</t>
  </si>
  <si>
    <t>767162230R00</t>
  </si>
  <si>
    <t xml:space="preserve">Montáž zábradlí před vchodem venku </t>
  </si>
  <si>
    <t>5825424V</t>
  </si>
  <si>
    <t>Demontáž a zpětná montáž nové markýzky Kovové konzoly a polykarbonát</t>
  </si>
  <si>
    <t>(stejný rozměr a podobná konstrukce jako původní)</t>
  </si>
  <si>
    <t>767004</t>
  </si>
  <si>
    <t xml:space="preserve">Zábradlí schodišťové </t>
  </si>
  <si>
    <t xml:space="preserve">Nově navržené, zábradlí z ocel. sloupků 50/50, madla 50/50 </t>
  </si>
  <si>
    <t xml:space="preserve">a dřevěné, vodorovné, </t>
  </si>
  <si>
    <t>deskové výplně</t>
  </si>
  <si>
    <t xml:space="preserve">(v. zábradlí +0,900mm nad úroveň podesty rampy) </t>
  </si>
  <si>
    <t>998767102R00</t>
  </si>
  <si>
    <t xml:space="preserve">Přesun hmot pro zámečnické konstr., výšky do 12 m </t>
  </si>
  <si>
    <t>769</t>
  </si>
  <si>
    <t>Otvorové prvky z plastu</t>
  </si>
  <si>
    <t>769 Otvorové prvky z plastu</t>
  </si>
  <si>
    <t>769000000R00</t>
  </si>
  <si>
    <t xml:space="preserve">Montáž plastových oken </t>
  </si>
  <si>
    <t>769000001R00</t>
  </si>
  <si>
    <t xml:space="preserve">Montáž plastových dveří a vrat </t>
  </si>
  <si>
    <t>101</t>
  </si>
  <si>
    <t>Sestava oken 2066/2295 O1</t>
  </si>
  <si>
    <t>102</t>
  </si>
  <si>
    <t>Okno plastové 1000/1000 O2</t>
  </si>
  <si>
    <t>Kvalitativní třída profilu A, stěna profilu min. 2 mm, trojité těsnění, Uw max 0,7 W/m2K. Systém uzavírání s osmihranným uzavíracím čepem, klilka kovová bílá.</t>
  </si>
  <si>
    <t>Interiér bílý/ exteriér zlatý dub. Izolační trojsklo  U=0,4. Bez doplňků.</t>
  </si>
  <si>
    <t>103</t>
  </si>
  <si>
    <t>Okno plastové 600/1100 O3</t>
  </si>
  <si>
    <t>Kvalitativní třída profilu A, stěna profilu min. 2 mm, Klilka kovová bílá.</t>
  </si>
  <si>
    <t>Interiér bílý/ exteriér bílý. Izolační dvojsklo. Bez doplňků.</t>
  </si>
  <si>
    <t>104</t>
  </si>
  <si>
    <t>Okno plastové 900/1600 O4</t>
  </si>
  <si>
    <t>105</t>
  </si>
  <si>
    <t>Okno plastové 600/1120 O5</t>
  </si>
  <si>
    <t>106</t>
  </si>
  <si>
    <t>Okno plastové 985/1610 O6</t>
  </si>
  <si>
    <t>107</t>
  </si>
  <si>
    <t>Okno plastové 2100/1600 O7</t>
  </si>
  <si>
    <t>108</t>
  </si>
  <si>
    <t>Okno plastové 645/1120 O8</t>
  </si>
  <si>
    <t>109</t>
  </si>
  <si>
    <t>Okno plastové 1265/1960 O9</t>
  </si>
  <si>
    <t>110</t>
  </si>
  <si>
    <t>Okno plastové 1635/1950 O10</t>
  </si>
  <si>
    <t>111</t>
  </si>
  <si>
    <t>Okno plastové 900/1200 O11</t>
  </si>
  <si>
    <t>201</t>
  </si>
  <si>
    <t>Plastové vstupní dveře se světlíkem  1,7*2,79 1P</t>
  </si>
  <si>
    <t>202</t>
  </si>
  <si>
    <t>Dveře venkovní plastové 1křídlové 80x200 cm OS 2P</t>
  </si>
  <si>
    <t>997769</t>
  </si>
  <si>
    <t>Přesun hmot pro otvorové prvky z plastů výšky do 12 m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</si>
  <si>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</si>
  <si>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</si>
  <si>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</si>
  <si>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</si>
  <si>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</si>
  <si>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45,18</t>
  </si>
  <si>
    <t>pod krbem a kamny:3</t>
  </si>
  <si>
    <t>771212113R00</t>
  </si>
  <si>
    <t xml:space="preserve">Kladení dlažby keramické do TM,vel. nad 200x200 mm </t>
  </si>
  <si>
    <t>Položka je určena pro kladení dlažby do tmele, rovnoběžně se stěnou, bez skládání složitých vzorů a tvarů. Skládání složitých vzorů a tvarů se oceňuje individuálně.</t>
  </si>
  <si>
    <t>771475014R00</t>
  </si>
  <si>
    <t>Obklad soklíků keram.rovných, tmel včetně nařezání z dlažby</t>
  </si>
  <si>
    <t>výška soklíku 100 mm.</t>
  </si>
  <si>
    <t>30</t>
  </si>
  <si>
    <t>771003</t>
  </si>
  <si>
    <t xml:space="preserve">Dlaždice glazovaná 200/200/7 </t>
  </si>
  <si>
    <t>do místností WC 1.08, a 1.09</t>
  </si>
  <si>
    <t>9,61*1,1</t>
  </si>
  <si>
    <t>771005</t>
  </si>
  <si>
    <t xml:space="preserve">Ukončení soklu začištěním </t>
  </si>
  <si>
    <t>58581697.A</t>
  </si>
  <si>
    <t>Nátěr podkladní.podklad A</t>
  </si>
  <si>
    <t>kg</t>
  </si>
  <si>
    <t>45,18*0,2</t>
  </si>
  <si>
    <t>58581721.A</t>
  </si>
  <si>
    <t>Počítáno 8,5 kg/ m2/tl. 5 mm</t>
  </si>
  <si>
    <t>45,18*8,5</t>
  </si>
  <si>
    <t>58582139</t>
  </si>
  <si>
    <t>Tmel flexibilní bal. 25kg</t>
  </si>
  <si>
    <t>Mrazuvzdorné, jednosložkové flexibilní lepidlo</t>
  </si>
  <si>
    <t xml:space="preserve">na bázi cementu. Třída C2T S1. Reakce na oheň: E. </t>
  </si>
  <si>
    <t>45,18*3,7</t>
  </si>
  <si>
    <t>771004</t>
  </si>
  <si>
    <t>Dlaždice slinutá  300x300x7  (např.typ gres) 1 jakost</t>
  </si>
  <si>
    <t>do chodby a zádveří 1.01 a 1.10</t>
  </si>
  <si>
    <t>28,13*1,1</t>
  </si>
  <si>
    <t>sokl:30*0,1*1,1</t>
  </si>
  <si>
    <t>pod krbem:3*1,1</t>
  </si>
  <si>
    <t>998771101R00</t>
  </si>
  <si>
    <t xml:space="preserve">Přesun hmot pro podlahy z dlaždic, výšky do 6 m </t>
  </si>
  <si>
    <t>776</t>
  </si>
  <si>
    <t>Podlahy povlakové</t>
  </si>
  <si>
    <t>776 Podlahy povlakové</t>
  </si>
  <si>
    <t>169,6</t>
  </si>
  <si>
    <t>776003</t>
  </si>
  <si>
    <t xml:space="preserve">Vstupní volně položená rohož - čistící zóna </t>
  </si>
  <si>
    <t>Rohož je ze 100% polypropylenu zataveného do PVC podkladu. Rohož bude odolná proti otěru s velkou sací schopností a bude doplněna náběhovou gumovou lištou šířky 20 mm.</t>
  </si>
  <si>
    <t>1,2*1,8</t>
  </si>
  <si>
    <t>998776101R00</t>
  </si>
  <si>
    <t xml:space="preserve">Přesun hmot pro podlahy povlakové, výšky do 6 m </t>
  </si>
  <si>
    <t>781</t>
  </si>
  <si>
    <t>Obklady keramické</t>
  </si>
  <si>
    <t>781 Obklady keramické</t>
  </si>
  <si>
    <t>771101111R00</t>
  </si>
  <si>
    <t xml:space="preserve">Vyrovnání podkladů maltou ze SMS tl. do 10 mm </t>
  </si>
  <si>
    <t>2,33*2*4</t>
  </si>
  <si>
    <t>1,8*2*2</t>
  </si>
  <si>
    <t>2,27*2*2</t>
  </si>
  <si>
    <t>-0,8*2*2</t>
  </si>
  <si>
    <t>1,9*2*4</t>
  </si>
  <si>
    <t>0,8*2*2</t>
  </si>
  <si>
    <t>3,45*2*2</t>
  </si>
  <si>
    <t>-0,8*2</t>
  </si>
  <si>
    <t>-0,6*2</t>
  </si>
  <si>
    <t>781101121R00</t>
  </si>
  <si>
    <t xml:space="preserve">Provedení penetrace podkladu - práce </t>
  </si>
  <si>
    <t>781111121R00</t>
  </si>
  <si>
    <t xml:space="preserve">Montáž lišt rohových, vanových a dilatačních </t>
  </si>
  <si>
    <t>781230121R00</t>
  </si>
  <si>
    <t xml:space="preserve">Obkládání stěn vnitř.keram. do tmele do 300x300 mm </t>
  </si>
  <si>
    <t>Položka je určena pro obkládání stěn z obkladaček keramických, hutných a polohutných, do tmele, kladených rovnoběžně s podlahou. Skládání složitých vzorů a tvarů se oceňuje individuálně.</t>
  </si>
  <si>
    <t>781419706R00</t>
  </si>
  <si>
    <t xml:space="preserve">Příplatek za spárovací vodotěsnou hmotu - plošně </t>
  </si>
  <si>
    <t>59760104.A</t>
  </si>
  <si>
    <t>Lišta rohová plastová na obklad ukončovací 10 mm</t>
  </si>
  <si>
    <t>354001</t>
  </si>
  <si>
    <t xml:space="preserve">Obkladačka keramická 50x25, A016, matná </t>
  </si>
  <si>
    <t xml:space="preserve">V min. ceníkové ceně výrobce 350 kč/m2 bez DPH. </t>
  </si>
  <si>
    <t>61,12*1,1</t>
  </si>
  <si>
    <t>998781101R00</t>
  </si>
  <si>
    <t xml:space="preserve">Přesun hmot pro obklady keramické, výšky do 6 m </t>
  </si>
  <si>
    <t>783</t>
  </si>
  <si>
    <t>Nátěry</t>
  </si>
  <si>
    <t>783 Nátěry</t>
  </si>
  <si>
    <t>783124220R00</t>
  </si>
  <si>
    <t xml:space="preserve">Nátěr syntetický OK "B" 1x + 2x email </t>
  </si>
  <si>
    <t>Nátěr střechy</t>
  </si>
  <si>
    <t>zárubně:11*(0,4*5)+0,4*5,6*2</t>
  </si>
  <si>
    <t>783401811R00</t>
  </si>
  <si>
    <t xml:space="preserve">Odstranění nátěru z potrubí DN do 50 mm </t>
  </si>
  <si>
    <t>783424140R00</t>
  </si>
  <si>
    <t xml:space="preserve">Nátěr syntetický potrubí do DN 50 mm  Z + 2x </t>
  </si>
  <si>
    <t>783695127U00</t>
  </si>
  <si>
    <t xml:space="preserve">Nátěr vod ře truh 2x lak </t>
  </si>
  <si>
    <t>zárubeň 7P do sklepa:0,4*4,8</t>
  </si>
  <si>
    <t>dveře 7P do sklepa:0,85*2*2</t>
  </si>
  <si>
    <t>783726200R00</t>
  </si>
  <si>
    <t xml:space="preserve">Nátěr synt. lazurovací tesařských konstr. 2x lak </t>
  </si>
  <si>
    <t>dřevěný podhled:53*1,4</t>
  </si>
  <si>
    <t>783782205R00</t>
  </si>
  <si>
    <t xml:space="preserve">Nátěr tesařských konstrukcí fungicidním pr. 2x </t>
  </si>
  <si>
    <t>(0,08*2+0,12*2)*194+(0,14*2+0,16*2)*279+0,12*4*33,74+(0,14*2+0,21*2)*25,3</t>
  </si>
  <si>
    <t>(0,05*2+0,03*2)*(968,6+282,182)</t>
  </si>
  <si>
    <t>789122120U00</t>
  </si>
  <si>
    <t xml:space="preserve">Okartáčování intenz ocel konstr II </t>
  </si>
  <si>
    <t>stávající zárubně:2*0,4*5</t>
  </si>
  <si>
    <t>784</t>
  </si>
  <si>
    <t>Malby</t>
  </si>
  <si>
    <t>784 Malby</t>
  </si>
  <si>
    <t>784191101R00</t>
  </si>
  <si>
    <t xml:space="preserve">Penetrace podkladu univerzální 1x </t>
  </si>
  <si>
    <t>Systémová s vybraným malířským nátěrem.</t>
  </si>
  <si>
    <t>695</t>
  </si>
  <si>
    <t>784195212R00</t>
  </si>
  <si>
    <t xml:space="preserve">Malba tekutá na omítky, bílá, 2 x </t>
  </si>
  <si>
    <t>M21</t>
  </si>
  <si>
    <t>Elektromontáže</t>
  </si>
  <si>
    <t>M21 Elektromontáže</t>
  </si>
  <si>
    <t>dle popisu PD</t>
  </si>
  <si>
    <t>D96</t>
  </si>
  <si>
    <t>Přesuny suti a vybouraných hmot</t>
  </si>
  <si>
    <t>D96 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</si>
  <si>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</si>
  <si>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</si>
  <si>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</si>
  <si>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</si>
  <si>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</si>
  <si>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</si>
  <si>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</si>
  <si>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</si>
  <si>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</si>
  <si>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</si>
  <si>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</si>
  <si>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</si>
  <si>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</si>
  <si>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</si>
  <si>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Zajištění stavby proti vnějším vlivům - provizorní</t>
  </si>
  <si>
    <t>Vytyčení sítí DOSS</t>
  </si>
  <si>
    <t>Přesun stavebních kapacit</t>
  </si>
  <si>
    <t>Mimostaveništní doprava</t>
  </si>
  <si>
    <t>Zařízení staveniště</t>
  </si>
  <si>
    <t>Provoz investora</t>
  </si>
  <si>
    <t>Kompletační činnost (IČD) - PD skutečného proveden</t>
  </si>
  <si>
    <t>Rezerva rozpočtu</t>
  </si>
  <si>
    <t>...</t>
  </si>
  <si>
    <t>Město Odry</t>
  </si>
  <si>
    <t>Ing.Karel Černoch</t>
  </si>
  <si>
    <t>2017001577 Stavební část</t>
  </si>
  <si>
    <t>TZB a práce s tím související</t>
  </si>
  <si>
    <t>346253211R00</t>
  </si>
  <si>
    <t xml:space="preserve">Zaplentování rýh </t>
  </si>
  <si>
    <t>zazdívka rýhy po stupččce kanalizace:5,5*0,15+5,5*0,1</t>
  </si>
  <si>
    <t>454811112R00</t>
  </si>
  <si>
    <t>Osazení prostupu z ocelových trub nad 60 cm ocelová chránička DN 200 dl.750mm, včetně zazdění</t>
  </si>
  <si>
    <t>612403380R00</t>
  </si>
  <si>
    <t xml:space="preserve">Hrubá výplň rýh ve stěnách do 3x3 cm maltou ze SMS </t>
  </si>
  <si>
    <t>elektroinst.1NP:315</t>
  </si>
  <si>
    <t>612403384R00</t>
  </si>
  <si>
    <t xml:space="preserve">Hrubá výplň rýh ve stěnách do 7x7 cm maltou ze SMS </t>
  </si>
  <si>
    <t>vodovod:31</t>
  </si>
  <si>
    <t>631312131R00</t>
  </si>
  <si>
    <t xml:space="preserve">Doplnění mazanin betonem do 4 m2, nad tl. 8 cm </t>
  </si>
  <si>
    <t>zabetonování rýh kanalizace:1,4</t>
  </si>
  <si>
    <t>965041441RT5</t>
  </si>
  <si>
    <t>Bourání mazanin škvárobet. tl. nad 10 cm, nad 4 m2 sbíječka  tl. mazaniny 15 - 20 cm</t>
  </si>
  <si>
    <t>pro kanalizaci:(21+11,5)*0,2*0,3</t>
  </si>
  <si>
    <t>971024481R00</t>
  </si>
  <si>
    <t xml:space="preserve">Vybourání otv. zeď kam. pl. 0,25 m2, tl. 90cm, MVC </t>
  </si>
  <si>
    <t>prostup kanalizace do objektu:1</t>
  </si>
  <si>
    <t>974031121R00</t>
  </si>
  <si>
    <t xml:space="preserve">Vysekání rýh ve zdi cihelné 3 x 3 cm </t>
  </si>
  <si>
    <t>elektr.1NP:315</t>
  </si>
  <si>
    <t>974031153R00</t>
  </si>
  <si>
    <t xml:space="preserve">Vysekání rýh ve zdi cihelné 10 x 10 cm </t>
  </si>
  <si>
    <t>připojovací potrubí kanalizace:5,5</t>
  </si>
  <si>
    <t>974031164R00</t>
  </si>
  <si>
    <t xml:space="preserve">Vysekání rýh ve zdi cihelné 15 x 15 cm </t>
  </si>
  <si>
    <t>pro kanalizační stupačku:5,5</t>
  </si>
  <si>
    <t>974032143R00</t>
  </si>
  <si>
    <t xml:space="preserve">Vysekání rýh zeď z dutých cihel 7 x 10 cm </t>
  </si>
  <si>
    <t>F0807</t>
  </si>
  <si>
    <t>Elektroinstalace</t>
  </si>
  <si>
    <t>F0807 Elektroinstalace</t>
  </si>
  <si>
    <t>740991100U00</t>
  </si>
  <si>
    <t xml:space="preserve">Celk prohlídka elrozvodu a revize </t>
  </si>
  <si>
    <t>742111100U00</t>
  </si>
  <si>
    <t xml:space="preserve">Mtž rozvodnic oceloplech -20kg </t>
  </si>
  <si>
    <t>743312110U00</t>
  </si>
  <si>
    <t>Mtž lišta vkládací s víčkem -20 mm včetně lišty</t>
  </si>
  <si>
    <t>743411112U00</t>
  </si>
  <si>
    <t xml:space="preserve">Mtž krabice zapušť PH 1904 </t>
  </si>
  <si>
    <t>1PP:10</t>
  </si>
  <si>
    <t>1NP:29</t>
  </si>
  <si>
    <t>744221292U00</t>
  </si>
  <si>
    <t xml:space="preserve">Mtž vodič Cu-1kV trubka/lišta-0,6kg </t>
  </si>
  <si>
    <t>sklep:90</t>
  </si>
  <si>
    <t>1NP:315</t>
  </si>
  <si>
    <t>747111111U00</t>
  </si>
  <si>
    <t xml:space="preserve">Mtž vypínač nástěnný 1-1pól obyč </t>
  </si>
  <si>
    <t>1PP:6</t>
  </si>
  <si>
    <t>1NP:8</t>
  </si>
  <si>
    <t>747111113U00</t>
  </si>
  <si>
    <t xml:space="preserve">Mtž vypínač nástěn 2-2pól obyč </t>
  </si>
  <si>
    <t>1PP:1</t>
  </si>
  <si>
    <t>1NP:6</t>
  </si>
  <si>
    <t>747161250U00</t>
  </si>
  <si>
    <t xml:space="preserve">Mtž zásuvka jednoduchá zap šroub </t>
  </si>
  <si>
    <t>1PP:3</t>
  </si>
  <si>
    <t>1NP:7</t>
  </si>
  <si>
    <t>747161260U00</t>
  </si>
  <si>
    <t xml:space="preserve">Mtž zásuvka zap šroub dvojitá </t>
  </si>
  <si>
    <t>747231110U00</t>
  </si>
  <si>
    <t xml:space="preserve">Mtž jistič 1pólový nn -25A </t>
  </si>
  <si>
    <t>747233110U00</t>
  </si>
  <si>
    <t xml:space="preserve">Mtž jistič 3pólový nn -25A </t>
  </si>
  <si>
    <t>748111111U00</t>
  </si>
  <si>
    <t xml:space="preserve">Mtž svít žárov byt strop přis 1zdr </t>
  </si>
  <si>
    <t>sklep:8</t>
  </si>
  <si>
    <t>1np:8</t>
  </si>
  <si>
    <t>748121113U00</t>
  </si>
  <si>
    <t xml:space="preserve">Mtž svít zářiv byt strop přis 2zdr </t>
  </si>
  <si>
    <t>95535V</t>
  </si>
  <si>
    <t>Osazení a dodávka elektrického topného přímtopu závěsný 500W, s regulátorem do zásuvky</t>
  </si>
  <si>
    <t>34111030</t>
  </si>
  <si>
    <t>Kabel silový s Cu jádrem 750 V CYKY 3 x 1,5 mm2</t>
  </si>
  <si>
    <t>1PP:60</t>
  </si>
  <si>
    <t>1NP:170</t>
  </si>
  <si>
    <t>34111036</t>
  </si>
  <si>
    <t>Kabel silový s Cu jádrem 750 V CYKY 3 x 2,5 mm2</t>
  </si>
  <si>
    <t>1PP:30</t>
  </si>
  <si>
    <t>1NP:145</t>
  </si>
  <si>
    <t>34823741</t>
  </si>
  <si>
    <t>Svítidlo bytové zářiv. TS236 2x 36W</t>
  </si>
  <si>
    <t>34899021</t>
  </si>
  <si>
    <t>Svítidlo žárovkové JS 24.1 60 W</t>
  </si>
  <si>
    <t>1PP:8</t>
  </si>
  <si>
    <t>35713850</t>
  </si>
  <si>
    <t>Rozvodnice RE 36modul</t>
  </si>
  <si>
    <t>35822109</t>
  </si>
  <si>
    <t>Jistič do 63 A 1pólový charakter. B  LSN 10B/1</t>
  </si>
  <si>
    <t>35822111</t>
  </si>
  <si>
    <t>Jistič do 63 A 1pólový charakter. B  LSN 16B/1</t>
  </si>
  <si>
    <t>35822402</t>
  </si>
  <si>
    <t>Jistič do 63 A 3pólový charakter. B LSN 20B/3</t>
  </si>
  <si>
    <t>35822403</t>
  </si>
  <si>
    <t>Jistič do 63 A 3pólový charakter. B LSN 25B/3</t>
  </si>
  <si>
    <t>35822588</t>
  </si>
  <si>
    <t>Štítek popisovací modrý PB07-LSN "L 1"</t>
  </si>
  <si>
    <t>35889010.A</t>
  </si>
  <si>
    <t>Chránič proudový OFE25/2/030/AC  OFE 20</t>
  </si>
  <si>
    <t>S1</t>
  </si>
  <si>
    <t>Spínač jednopólový 230V</t>
  </si>
  <si>
    <t>S2</t>
  </si>
  <si>
    <t>Spínač dvoupólový 230V</t>
  </si>
  <si>
    <t>Z11</t>
  </si>
  <si>
    <t>Jednozásuvka 230V classic (standart)</t>
  </si>
  <si>
    <t>Z12</t>
  </si>
  <si>
    <t>Jednozásuvka 230V tango</t>
  </si>
  <si>
    <t>Z22</t>
  </si>
  <si>
    <t>Dvojzásuvka 230V tango</t>
  </si>
  <si>
    <t>48121</t>
  </si>
  <si>
    <t>Demontáž stávajících světel a rozvodů, demontáž rozvaděče,lišt,vypínačů a zásuvek</t>
  </si>
  <si>
    <t>hod</t>
  </si>
  <si>
    <t>11001</t>
  </si>
  <si>
    <t>Ostatní dodávka</t>
  </si>
  <si>
    <t>11001 Ostatní dodávka</t>
  </si>
  <si>
    <t>451315V</t>
  </si>
  <si>
    <t>Krbová kamna o výkonu 11-12kW kW, dodávka+ustavení včetně připojovacích komínových trub</t>
  </si>
  <si>
    <t>Technické parametry:</t>
  </si>
  <si>
    <t>Výhřevnost: až 200m3</t>
  </si>
  <si>
    <t>Materiál: litina</t>
  </si>
  <si>
    <t>Nátěr: žáruvzdorný</t>
  </si>
  <si>
    <t>Regulace přívodu vzduchu: ANO</t>
  </si>
  <si>
    <t>Regulace komínového vývodu: NE</t>
  </si>
  <si>
    <t>Popelník: ANO</t>
  </si>
  <si>
    <t>Rošt: Litinový</t>
  </si>
  <si>
    <t>Doporučené palivo: dřevo, eko brikety</t>
  </si>
  <si>
    <t xml:space="preserve"> 	</t>
  </si>
  <si>
    <t>Celková výška: 61,5cm</t>
  </si>
  <si>
    <t>Šířka: 61cm</t>
  </si>
  <si>
    <t>Hloubka: 52cm</t>
  </si>
  <si>
    <t>Šířka v centru topeniště: 46cm</t>
  </si>
  <si>
    <t>Výška  komínového vývodu: 55cm</t>
  </si>
  <si>
    <t>Průměr komínového vývodu: 160 mm</t>
  </si>
  <si>
    <t>Délka polen max. : 50cm</t>
  </si>
  <si>
    <t>Celková váha: 120kg</t>
  </si>
  <si>
    <t>Krbová vložka o výkonu 11kw, dodávka+ustavení včetně komínového napojení, obezdění a výdůchů</t>
  </si>
  <si>
    <t xml:space="preserve">Parametry:	</t>
  </si>
  <si>
    <t>Účinnost :	76 %</t>
  </si>
  <si>
    <t>Výkon :	11 kW</t>
  </si>
  <si>
    <t>Průměr kouřovodu :	150 mm</t>
  </si>
  <si>
    <t>Vývod kouřovodu :	horní</t>
  </si>
  <si>
    <t>Princip :	jednoplášťová</t>
  </si>
  <si>
    <t>Terciální vzduch :	ne</t>
  </si>
  <si>
    <t>Palivo :	dřevo, hnědouhelné brikety</t>
  </si>
  <si>
    <t>Přívod ext. vzduchu :	ano</t>
  </si>
  <si>
    <t>Teplovodní výměník :	ne</t>
  </si>
  <si>
    <t>Materiál :	ocel</t>
  </si>
  <si>
    <t>Vytápěcí schopnost :	120 - 220 m3</t>
  </si>
  <si>
    <t>Hmotnost :	105.00 Kg</t>
  </si>
  <si>
    <t>Záruční doba(měs.):	24</t>
  </si>
  <si>
    <t>Je možno objednat s výstupním kouřovým hrdlem pod úhlem 45° nebo 90°. Je možno zvolit rám s konvekčními otvory nebo bez otvorů ? viz fotky.</t>
  </si>
  <si>
    <t>Obezdění bude provedeno z CP a zaomítáno, 3 výduchy do jednotlivých místností budou s protiprachovou mřížkou, a budou osazeny dle návodu výrobce.</t>
  </si>
  <si>
    <t>721</t>
  </si>
  <si>
    <t>Vnitřní kanalizace</t>
  </si>
  <si>
    <t>721 Vnitřní kanalizace</t>
  </si>
  <si>
    <t>721152219R00</t>
  </si>
  <si>
    <t xml:space="preserve">Čisticí kus potrubí odpadní svislé D 125 </t>
  </si>
  <si>
    <t>721176104R00</t>
  </si>
  <si>
    <t xml:space="preserve">Potrubí HT připojovací DN 70 x 1,9 mm </t>
  </si>
  <si>
    <t>721176124R00</t>
  </si>
  <si>
    <t xml:space="preserve">Potrubí HT svodné (ležaté) v zemi DN 70 x 1,9 mm </t>
  </si>
  <si>
    <t>721176126R00</t>
  </si>
  <si>
    <t xml:space="preserve">Potrubí HT svodné (ležaté) v zemi DN 125 x 3,1 mm </t>
  </si>
  <si>
    <t>721176213R00</t>
  </si>
  <si>
    <t xml:space="preserve">Potrubí KG odpadní svislé DN 125 x 3,2 mm </t>
  </si>
  <si>
    <t>721194107R00</t>
  </si>
  <si>
    <t xml:space="preserve">Vyvedení odpadních výpustek D 75 x 1,9 </t>
  </si>
  <si>
    <t>721211505R00</t>
  </si>
  <si>
    <t xml:space="preserve">Vpusť podlahová PE + PP d 50 mm </t>
  </si>
  <si>
    <t>721290111R00</t>
  </si>
  <si>
    <t xml:space="preserve">Zkouška těsnosti kanalizace vodou DN 125 </t>
  </si>
  <si>
    <t>5,5+21+11,5+10</t>
  </si>
  <si>
    <t>28651692.A</t>
  </si>
  <si>
    <t>Redukce kanalizační KGR 160/ 125 PVC</t>
  </si>
  <si>
    <t>998721101R00</t>
  </si>
  <si>
    <t xml:space="preserve">Přesun hmot pro vnitřní kanalizaci, výšky do 6 m </t>
  </si>
  <si>
    <t>722172311R00</t>
  </si>
  <si>
    <t xml:space="preserve">Potrubí z PPR Instaplast, studená, D 20/2,8 mm </t>
  </si>
  <si>
    <t>722172331R00</t>
  </si>
  <si>
    <t xml:space="preserve">Potrubí z PPR Instaplast, teplá, D 20/3,2 mm </t>
  </si>
  <si>
    <t>722181211U00</t>
  </si>
  <si>
    <t xml:space="preserve">Vod potrubí izolace PE tl-6 DN-22 </t>
  </si>
  <si>
    <t>722220111R00</t>
  </si>
  <si>
    <t xml:space="preserve">Nástěnka K 247, pro výtokový ventil G 1/2 </t>
  </si>
  <si>
    <t>722232142U00</t>
  </si>
  <si>
    <t xml:space="preserve">Kulový kohout R911 1/2" koule+vrtul </t>
  </si>
  <si>
    <t>k boileru:2</t>
  </si>
  <si>
    <t>998722101R00</t>
  </si>
  <si>
    <t xml:space="preserve">Přesun hmot pro vnitřní vodovod, výšky do 6 m </t>
  </si>
  <si>
    <t>725034111R00</t>
  </si>
  <si>
    <t xml:space="preserve">Klozet závěsný + sedátko, bílý </t>
  </si>
  <si>
    <t>725037111R00</t>
  </si>
  <si>
    <t xml:space="preserve">Umyvadlo na šrouby 50 cm, bílé, s otvorem </t>
  </si>
  <si>
    <t>725111251RT1</t>
  </si>
  <si>
    <t>Nádrž splachovací vestavěná ovlád.zepředu pro zazdění včetně osazení a obezdění</t>
  </si>
  <si>
    <t>725122111R00</t>
  </si>
  <si>
    <t>Pisoárová mísa diturvitová včetně ručního tlačítkového ventilu</t>
  </si>
  <si>
    <t>725229106R89</t>
  </si>
  <si>
    <t>Montáž a dodávka rozdělujících keramických zástěn mezi pisoáry</t>
  </si>
  <si>
    <t>725533253U00</t>
  </si>
  <si>
    <t xml:space="preserve">El ohř zás tl s pj vent 2,2kW/80 l </t>
  </si>
  <si>
    <t>725819401R09</t>
  </si>
  <si>
    <t>Montáž ventilu rohového s trubičkou G 1/2 včetně dodávky</t>
  </si>
  <si>
    <t>725821511U00</t>
  </si>
  <si>
    <t>Baterie 100 zeď výtoková baterie do 1.09 na napouštění</t>
  </si>
  <si>
    <t>725822124U00</t>
  </si>
  <si>
    <t xml:space="preserve">Baterie SAM stojan páka TF 8305 V </t>
  </si>
  <si>
    <t>725822241U00</t>
  </si>
  <si>
    <t xml:space="preserve">Baterie RAF stojan páka MD 05 dřez </t>
  </si>
  <si>
    <t>725862121U00</t>
  </si>
  <si>
    <t xml:space="preserve">Zápach uzávěr dřez SAM T 704 DN40 </t>
  </si>
  <si>
    <t>Ztížené výrobní podmínky</t>
  </si>
  <si>
    <t>Oborová přirážka</t>
  </si>
  <si>
    <t>Kompletační činnost (IČD)</t>
  </si>
  <si>
    <t>2017002577 TZB a práce s tím související</t>
  </si>
  <si>
    <t>Slepý rozpočet stavby</t>
  </si>
  <si>
    <t>Masarykovo náměstí 16/25</t>
  </si>
  <si>
    <t>Odry</t>
  </si>
  <si>
    <t>74235</t>
  </si>
  <si>
    <t>776511810V1</t>
  </si>
  <si>
    <t>Odstranění PVC podlah lepených bez podložky, včetně broušení pro odstranění zbytků lepidla</t>
  </si>
  <si>
    <t>776520010RV2</t>
  </si>
  <si>
    <t>Podlaha povlaková z PVC pásů, soklík podlahovina Novoflor extra tloušťky 2,0 mm. Položka je zkalkulována včetně vyrovnání podlahy samonivelační stěrkou, vybroušení povrchu, vysátí podkladů.</t>
  </si>
  <si>
    <t>771990112U00</t>
  </si>
  <si>
    <t>Vyrovnání samoniv stěrkou tl4 30MPa</t>
  </si>
  <si>
    <t>Interiér bílý/ exteriér bílý. Izolační dvojsklo.  Bez doplňků.</t>
  </si>
  <si>
    <t>Kvalitativní třída profilu A, stěna profilu min. 2 mm.  Klilka kovová bílá.</t>
  </si>
  <si>
    <t>Interiér bílý/ exteriér bílý. Izolační dvojsklo, včetně žaluzií.</t>
  </si>
  <si>
    <t xml:space="preserve">Interiér bílý/ exteriér bílý. Izolační dvojsklo, včetně žaluzií. </t>
  </si>
  <si>
    <t>Interiér bílý/ exteriér bílý. Izolační dvojsklo, včetně žaluzií</t>
  </si>
  <si>
    <t>Tabulky s označením únikových cest 5 ks tabulek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</si>
</sst>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  <charset val="238"/>
    </font>
    <font>
      <sz val="10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2" fillId="0" borderId="0"/>
    <xf numFmtId="0" fontId="23" fillId="0" borderId="0"/>
  </cellStyleXfs>
  <cellXfs count="5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/>
    <xf numFmtId="3" fontId="5" fillId="0" borderId="0" xfId="0" applyNumberFormat="1" applyFont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4" xfId="0" applyFont="1" applyFill="1" applyBorder="1" applyAlignment="1">
      <alignment horizontal="left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0" fontId="8" fillId="2" borderId="2" xfId="0" applyFont="1" applyFill="1" applyBorder="1"/>
    <xf numFmtId="0" fontId="2" fillId="2" borderId="3" xfId="0" applyFont="1" applyFill="1" applyBorder="1"/>
    <xf numFmtId="3" fontId="4" fillId="0" borderId="27" xfId="0" applyNumberFormat="1" applyFont="1" applyBorder="1" applyAlignment="1">
      <alignment horizontal="left"/>
    </xf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0" fontId="8" fillId="2" borderId="0" xfId="0" applyFont="1" applyFill="1"/>
    <xf numFmtId="0" fontId="2" fillId="2" borderId="0" xfId="0" applyFont="1" applyFill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30" xfId="0" applyFont="1" applyBorder="1" applyAlignment="1">
      <alignment horizontal="left"/>
    </xf>
    <xf numFmtId="0" fontId="4" fillId="0" borderId="30" xfId="0" applyFont="1" applyBorder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166" fontId="2" fillId="0" borderId="0" xfId="0" applyNumberFormat="1" applyFont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0" fontId="8" fillId="0" borderId="51" xfId="1" applyFont="1" applyBorder="1"/>
    <xf numFmtId="0" fontId="2" fillId="0" borderId="51" xfId="1" applyFont="1" applyBorder="1"/>
    <xf numFmtId="0" fontId="2" fillId="0" borderId="51" xfId="1" applyFont="1" applyBorder="1" applyAlignment="1">
      <alignment horizontal="right"/>
    </xf>
    <xf numFmtId="0" fontId="2" fillId="0" borderId="52" xfId="1" applyFont="1" applyBorder="1"/>
    <xf numFmtId="0" fontId="2" fillId="0" borderId="51" xfId="0" applyFont="1" applyBorder="1" applyAlignment="1">
      <alignment horizontal="left"/>
    </xf>
    <xf numFmtId="0" fontId="2" fillId="0" borderId="53" xfId="0" applyFont="1" applyBorder="1"/>
    <xf numFmtId="0" fontId="8" fillId="0" borderId="56" xfId="1" applyFont="1" applyBorder="1"/>
    <xf numFmtId="0" fontId="2" fillId="0" borderId="56" xfId="1" applyFont="1" applyBorder="1"/>
    <xf numFmtId="0" fontId="2" fillId="0" borderId="56" xfId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4" fillId="0" borderId="52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3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3" xfId="1" applyFont="1" applyBorder="1"/>
    <xf numFmtId="0" fontId="2" fillId="0" borderId="6" xfId="1" applyFont="1" applyBorder="1"/>
    <xf numFmtId="0" fontId="2" fillId="0" borderId="8" xfId="1" applyFont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/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0" fontId="3" fillId="0" borderId="10" xfId="2" applyFont="1" applyBorder="1" applyAlignment="1">
      <alignment horizontal="centerContinuous" vertical="top"/>
    </xf>
    <xf numFmtId="0" fontId="2" fillId="0" borderId="10" xfId="2" applyFont="1" applyBorder="1" applyAlignment="1">
      <alignment horizontal="centerContinuous"/>
    </xf>
    <xf numFmtId="0" fontId="2" fillId="0" borderId="0" xfId="2" applyFont="1"/>
    <xf numFmtId="0" fontId="8" fillId="2" borderId="22" xfId="2" applyFont="1" applyFill="1" applyBorder="1" applyAlignment="1">
      <alignment horizontal="left"/>
    </xf>
    <xf numFmtId="0" fontId="4" fillId="2" borderId="23" xfId="2" applyFont="1" applyFill="1" applyBorder="1" applyAlignment="1">
      <alignment horizontal="centerContinuous"/>
    </xf>
    <xf numFmtId="0" fontId="5" fillId="2" borderId="24" xfId="2" applyFont="1" applyFill="1" applyBorder="1" applyAlignment="1">
      <alignment horizontal="left"/>
    </xf>
    <xf numFmtId="0" fontId="4" fillId="0" borderId="19" xfId="2" applyFont="1" applyBorder="1"/>
    <xf numFmtId="49" fontId="4" fillId="0" borderId="25" xfId="2" applyNumberFormat="1" applyFont="1" applyBorder="1" applyAlignment="1">
      <alignment horizontal="left"/>
    </xf>
    <xf numFmtId="0" fontId="2" fillId="0" borderId="26" xfId="2" applyFont="1" applyBorder="1"/>
    <xf numFmtId="0" fontId="4" fillId="0" borderId="3" xfId="2" applyFont="1" applyBorder="1"/>
    <xf numFmtId="0" fontId="4" fillId="0" borderId="2" xfId="2" applyFont="1" applyBorder="1"/>
    <xf numFmtId="0" fontId="4" fillId="0" borderId="15" xfId="2" applyFont="1" applyBorder="1"/>
    <xf numFmtId="0" fontId="4" fillId="0" borderId="27" xfId="2" applyFont="1" applyBorder="1" applyAlignment="1">
      <alignment horizontal="left"/>
    </xf>
    <xf numFmtId="0" fontId="8" fillId="0" borderId="26" xfId="2" applyFont="1" applyBorder="1"/>
    <xf numFmtId="49" fontId="4" fillId="0" borderId="27" xfId="2" applyNumberFormat="1" applyFont="1" applyBorder="1" applyAlignment="1">
      <alignment horizontal="left"/>
    </xf>
    <xf numFmtId="49" fontId="8" fillId="2" borderId="26" xfId="2" applyNumberFormat="1" applyFont="1" applyFill="1" applyBorder="1"/>
    <xf numFmtId="49" fontId="2" fillId="2" borderId="3" xfId="2" applyNumberFormat="1" applyFont="1" applyFill="1" applyBorder="1"/>
    <xf numFmtId="0" fontId="8" fillId="2" borderId="2" xfId="2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3" fontId="4" fillId="0" borderId="27" xfId="2" applyNumberFormat="1" applyFont="1" applyBorder="1" applyAlignment="1">
      <alignment horizontal="left"/>
    </xf>
    <xf numFmtId="49" fontId="8" fillId="2" borderId="28" xfId="2" applyNumberFormat="1" applyFont="1" applyFill="1" applyBorder="1"/>
    <xf numFmtId="49" fontId="2" fillId="2" borderId="5" xfId="2" applyNumberFormat="1" applyFont="1" applyFill="1" applyBorder="1"/>
    <xf numFmtId="0" fontId="8" fillId="2" borderId="0" xfId="2" applyFont="1" applyFill="1"/>
    <xf numFmtId="0" fontId="2" fillId="2" borderId="0" xfId="2" applyFont="1" applyFill="1"/>
    <xf numFmtId="49" fontId="4" fillId="0" borderId="15" xfId="2" applyNumberFormat="1" applyFont="1" applyBorder="1" applyAlignment="1">
      <alignment horizontal="left"/>
    </xf>
    <xf numFmtId="0" fontId="4" fillId="0" borderId="29" xfId="2" applyFont="1" applyBorder="1"/>
    <xf numFmtId="0" fontId="4" fillId="0" borderId="30" xfId="2" applyFont="1" applyBorder="1" applyAlignment="1">
      <alignment horizontal="left"/>
    </xf>
    <xf numFmtId="0" fontId="4" fillId="0" borderId="30" xfId="2" applyFont="1" applyBorder="1"/>
    <xf numFmtId="3" fontId="2" fillId="0" borderId="0" xfId="2" applyNumberFormat="1" applyFont="1"/>
    <xf numFmtId="0" fontId="4" fillId="0" borderId="26" xfId="2" applyFont="1" applyBorder="1"/>
    <xf numFmtId="0" fontId="4" fillId="0" borderId="19" xfId="2" applyFont="1" applyBorder="1" applyAlignment="1">
      <alignment horizontal="left"/>
    </xf>
    <xf numFmtId="0" fontId="4" fillId="0" borderId="31" xfId="2" applyFont="1" applyBorder="1" applyAlignment="1">
      <alignment horizontal="left"/>
    </xf>
    <xf numFmtId="0" fontId="3" fillId="0" borderId="32" xfId="2" applyFont="1" applyBorder="1" applyAlignment="1">
      <alignment horizontal="centerContinuous" vertical="center"/>
    </xf>
    <xf numFmtId="0" fontId="7" fillId="0" borderId="33" xfId="2" applyFont="1" applyBorder="1" applyAlignment="1">
      <alignment horizontal="centerContinuous" vertical="center"/>
    </xf>
    <xf numFmtId="0" fontId="2" fillId="0" borderId="33" xfId="2" applyFont="1" applyBorder="1" applyAlignment="1">
      <alignment horizontal="centerContinuous" vertical="center"/>
    </xf>
    <xf numFmtId="0" fontId="2" fillId="0" borderId="34" xfId="2" applyFont="1" applyBorder="1" applyAlignment="1">
      <alignment horizontal="centerContinuous" vertical="center"/>
    </xf>
    <xf numFmtId="0" fontId="8" fillId="2" borderId="12" xfId="2" applyFont="1" applyFill="1" applyBorder="1" applyAlignment="1">
      <alignment horizontal="left"/>
    </xf>
    <xf numFmtId="0" fontId="2" fillId="2" borderId="13" xfId="2" applyFont="1" applyFill="1" applyBorder="1" applyAlignment="1">
      <alignment horizontal="left"/>
    </xf>
    <xf numFmtId="0" fontId="2" fillId="2" borderId="35" xfId="2" applyFont="1" applyFill="1" applyBorder="1" applyAlignment="1">
      <alignment horizontal="centerContinuous"/>
    </xf>
    <xf numFmtId="0" fontId="8" fillId="2" borderId="13" xfId="2" applyFont="1" applyFill="1" applyBorder="1" applyAlignment="1">
      <alignment horizontal="centerContinuous"/>
    </xf>
    <xf numFmtId="0" fontId="2" fillId="2" borderId="13" xfId="2" applyFont="1" applyFill="1" applyBorder="1" applyAlignment="1">
      <alignment horizontal="centerContinuous"/>
    </xf>
    <xf numFmtId="0" fontId="2" fillId="0" borderId="36" xfId="2" applyFont="1" applyBorder="1"/>
    <xf numFmtId="0" fontId="2" fillId="0" borderId="21" xfId="2" applyFont="1" applyBorder="1"/>
    <xf numFmtId="3" fontId="2" fillId="0" borderId="25" xfId="2" applyNumberFormat="1" applyFont="1" applyBorder="1"/>
    <xf numFmtId="0" fontId="2" fillId="0" borderId="22" xfId="2" applyFont="1" applyBorder="1"/>
    <xf numFmtId="3" fontId="2" fillId="0" borderId="24" xfId="2" applyNumberFormat="1" applyFont="1" applyBorder="1"/>
    <xf numFmtId="0" fontId="2" fillId="0" borderId="23" xfId="2" applyFont="1" applyBorder="1"/>
    <xf numFmtId="3" fontId="2" fillId="0" borderId="2" xfId="2" applyNumberFormat="1" applyFont="1" applyBorder="1"/>
    <xf numFmtId="0" fontId="2" fillId="0" borderId="3" xfId="2" applyFont="1" applyBorder="1"/>
    <xf numFmtId="0" fontId="2" fillId="0" borderId="37" xfId="2" applyFont="1" applyBorder="1"/>
    <xf numFmtId="0" fontId="2" fillId="0" borderId="21" xfId="2" applyFont="1" applyBorder="1" applyAlignment="1">
      <alignment shrinkToFit="1"/>
    </xf>
    <xf numFmtId="0" fontId="2" fillId="0" borderId="38" xfId="2" applyFont="1" applyBorder="1"/>
    <xf numFmtId="0" fontId="2" fillId="0" borderId="28" xfId="2" applyFont="1" applyBorder="1"/>
    <xf numFmtId="3" fontId="2" fillId="0" borderId="41" xfId="2" applyNumberFormat="1" applyFont="1" applyBorder="1"/>
    <xf numFmtId="0" fontId="2" fillId="0" borderId="39" xfId="2" applyFont="1" applyBorder="1"/>
    <xf numFmtId="3" fontId="2" fillId="0" borderId="42" xfId="2" applyNumberFormat="1" applyFont="1" applyBorder="1"/>
    <xf numFmtId="0" fontId="2" fillId="0" borderId="40" xfId="2" applyFont="1" applyBorder="1"/>
    <xf numFmtId="0" fontId="8" fillId="2" borderId="22" xfId="2" applyFont="1" applyFill="1" applyBorder="1"/>
    <xf numFmtId="0" fontId="8" fillId="2" borderId="24" xfId="2" applyFont="1" applyFill="1" applyBorder="1"/>
    <xf numFmtId="0" fontId="8" fillId="2" borderId="23" xfId="2" applyFont="1" applyFill="1" applyBorder="1"/>
    <xf numFmtId="0" fontId="8" fillId="2" borderId="43" xfId="2" applyFont="1" applyFill="1" applyBorder="1"/>
    <xf numFmtId="0" fontId="8" fillId="2" borderId="44" xfId="2" applyFont="1" applyFill="1" applyBorder="1"/>
    <xf numFmtId="0" fontId="2" fillId="0" borderId="5" xfId="2" applyFont="1" applyBorder="1"/>
    <xf numFmtId="0" fontId="2" fillId="0" borderId="4" xfId="2" applyFont="1" applyBorder="1"/>
    <xf numFmtId="0" fontId="2" fillId="0" borderId="45" xfId="2" applyFont="1" applyBorder="1"/>
    <xf numFmtId="0" fontId="2" fillId="0" borderId="0" xfId="2" applyFont="1" applyAlignment="1">
      <alignment horizontal="right"/>
    </xf>
    <xf numFmtId="166" fontId="2" fillId="0" borderId="0" xfId="2" applyNumberFormat="1" applyFont="1"/>
    <xf numFmtId="0" fontId="2" fillId="0" borderId="18" xfId="2" applyFont="1" applyBorder="1"/>
    <xf numFmtId="0" fontId="2" fillId="0" borderId="20" xfId="2" applyFont="1" applyBorder="1"/>
    <xf numFmtId="0" fontId="2" fillId="0" borderId="46" xfId="2" applyFont="1" applyBorder="1"/>
    <xf numFmtId="0" fontId="2" fillId="0" borderId="7" xfId="2" applyFont="1" applyBorder="1"/>
    <xf numFmtId="165" fontId="2" fillId="0" borderId="8" xfId="2" applyNumberFormat="1" applyFont="1" applyBorder="1" applyAlignment="1">
      <alignment horizontal="right"/>
    </xf>
    <xf numFmtId="0" fontId="2" fillId="0" borderId="8" xfId="2" applyFont="1" applyBorder="1"/>
    <xf numFmtId="0" fontId="2" fillId="0" borderId="2" xfId="2" applyFont="1" applyBorder="1"/>
    <xf numFmtId="165" fontId="2" fillId="0" borderId="3" xfId="2" applyNumberFormat="1" applyFont="1" applyBorder="1" applyAlignment="1">
      <alignment horizontal="right"/>
    </xf>
    <xf numFmtId="0" fontId="7" fillId="2" borderId="39" xfId="2" applyFont="1" applyFill="1" applyBorder="1"/>
    <xf numFmtId="0" fontId="7" fillId="2" borderId="42" xfId="2" applyFont="1" applyFill="1" applyBorder="1"/>
    <xf numFmtId="0" fontId="7" fillId="2" borderId="40" xfId="2" applyFont="1" applyFill="1" applyBorder="1"/>
    <xf numFmtId="0" fontId="7" fillId="0" borderId="0" xfId="2" applyFont="1"/>
    <xf numFmtId="0" fontId="2" fillId="0" borderId="0" xfId="2" applyFont="1" applyAlignment="1">
      <alignment vertical="justify"/>
    </xf>
    <xf numFmtId="0" fontId="8" fillId="0" borderId="51" xfId="3" applyFont="1" applyBorder="1"/>
    <xf numFmtId="0" fontId="2" fillId="0" borderId="51" xfId="3" applyFont="1" applyBorder="1"/>
    <xf numFmtId="0" fontId="2" fillId="0" borderId="51" xfId="3" applyFont="1" applyBorder="1" applyAlignment="1">
      <alignment horizontal="right"/>
    </xf>
    <xf numFmtId="0" fontId="2" fillId="0" borderId="52" xfId="3" applyFont="1" applyBorder="1"/>
    <xf numFmtId="0" fontId="2" fillId="0" borderId="51" xfId="2" applyFont="1" applyBorder="1" applyAlignment="1">
      <alignment horizontal="left"/>
    </xf>
    <xf numFmtId="0" fontId="2" fillId="0" borderId="53" xfId="2" applyFont="1" applyBorder="1"/>
    <xf numFmtId="0" fontId="8" fillId="0" borderId="56" xfId="3" applyFont="1" applyBorder="1"/>
    <xf numFmtId="0" fontId="2" fillId="0" borderId="56" xfId="3" applyFont="1" applyBorder="1"/>
    <xf numFmtId="0" fontId="2" fillId="0" borderId="56" xfId="3" applyFont="1" applyBorder="1" applyAlignment="1">
      <alignment horizontal="right"/>
    </xf>
    <xf numFmtId="49" fontId="3" fillId="0" borderId="0" xfId="2" applyNumberFormat="1" applyFont="1" applyAlignment="1">
      <alignment horizontal="centerContinuous"/>
    </xf>
    <xf numFmtId="0" fontId="3" fillId="0" borderId="0" xfId="2" applyFont="1" applyAlignment="1">
      <alignment horizontal="centerContinuous"/>
    </xf>
    <xf numFmtId="49" fontId="8" fillId="2" borderId="12" xfId="2" applyNumberFormat="1" applyFont="1" applyFill="1" applyBorder="1" applyAlignment="1">
      <alignment horizontal="center"/>
    </xf>
    <xf numFmtId="0" fontId="8" fillId="2" borderId="13" xfId="2" applyFont="1" applyFill="1" applyBorder="1" applyAlignment="1">
      <alignment horizontal="center"/>
    </xf>
    <xf numFmtId="0" fontId="8" fillId="2" borderId="35" xfId="2" applyFont="1" applyFill="1" applyBorder="1" applyAlignment="1">
      <alignment horizontal="center"/>
    </xf>
    <xf numFmtId="0" fontId="8" fillId="2" borderId="14" xfId="2" applyFont="1" applyFill="1" applyBorder="1" applyAlignment="1">
      <alignment horizontal="center"/>
    </xf>
    <xf numFmtId="0" fontId="8" fillId="2" borderId="59" xfId="2" applyFont="1" applyFill="1" applyBorder="1" applyAlignment="1">
      <alignment horizontal="center"/>
    </xf>
    <xf numFmtId="0" fontId="8" fillId="2" borderId="60" xfId="2" applyFont="1" applyFill="1" applyBorder="1" applyAlignment="1">
      <alignment horizontal="center"/>
    </xf>
    <xf numFmtId="0" fontId="4" fillId="0" borderId="0" xfId="2" applyFont="1"/>
    <xf numFmtId="3" fontId="2" fillId="0" borderId="45" xfId="2" applyNumberFormat="1" applyFont="1" applyBorder="1"/>
    <xf numFmtId="0" fontId="8" fillId="2" borderId="12" xfId="2" applyFont="1" applyFill="1" applyBorder="1"/>
    <xf numFmtId="0" fontId="8" fillId="2" borderId="13" xfId="2" applyFont="1" applyFill="1" applyBorder="1"/>
    <xf numFmtId="3" fontId="8" fillId="2" borderId="35" xfId="2" applyNumberFormat="1" applyFont="1" applyFill="1" applyBorder="1"/>
    <xf numFmtId="3" fontId="8" fillId="2" borderId="14" xfId="2" applyNumberFormat="1" applyFont="1" applyFill="1" applyBorder="1"/>
    <xf numFmtId="3" fontId="8" fillId="2" borderId="59" xfId="2" applyNumberFormat="1" applyFont="1" applyFill="1" applyBorder="1"/>
    <xf numFmtId="3" fontId="8" fillId="2" borderId="60" xfId="2" applyNumberFormat="1" applyFont="1" applyFill="1" applyBorder="1"/>
    <xf numFmtId="0" fontId="8" fillId="0" borderId="0" xfId="2" applyFont="1"/>
    <xf numFmtId="3" fontId="3" fillId="0" borderId="0" xfId="2" applyNumberFormat="1" applyFont="1" applyAlignment="1">
      <alignment horizontal="centerContinuous"/>
    </xf>
    <xf numFmtId="0" fontId="2" fillId="2" borderId="44" xfId="2" applyFont="1" applyFill="1" applyBorder="1"/>
    <xf numFmtId="0" fontId="8" fillId="2" borderId="62" xfId="2" applyFont="1" applyFill="1" applyBorder="1" applyAlignment="1">
      <alignment horizontal="right"/>
    </xf>
    <xf numFmtId="0" fontId="8" fillId="2" borderId="24" xfId="2" applyFont="1" applyFill="1" applyBorder="1" applyAlignment="1">
      <alignment horizontal="right"/>
    </xf>
    <xf numFmtId="0" fontId="8" fillId="2" borderId="23" xfId="2" applyFont="1" applyFill="1" applyBorder="1" applyAlignment="1">
      <alignment horizontal="center"/>
    </xf>
    <xf numFmtId="4" fontId="5" fillId="2" borderId="24" xfId="2" applyNumberFormat="1" applyFont="1" applyFill="1" applyBorder="1" applyAlignment="1">
      <alignment horizontal="right"/>
    </xf>
    <xf numFmtId="4" fontId="5" fillId="2" borderId="44" xfId="2" applyNumberFormat="1" applyFont="1" applyFill="1" applyBorder="1" applyAlignment="1">
      <alignment horizontal="right"/>
    </xf>
    <xf numFmtId="0" fontId="2" fillId="0" borderId="31" xfId="2" applyFont="1" applyBorder="1"/>
    <xf numFmtId="3" fontId="2" fillId="0" borderId="37" xfId="2" applyNumberFormat="1" applyFont="1" applyBorder="1" applyAlignment="1">
      <alignment horizontal="right"/>
    </xf>
    <xf numFmtId="165" fontId="2" fillId="0" borderId="15" xfId="2" applyNumberFormat="1" applyFont="1" applyBorder="1" applyAlignment="1">
      <alignment horizontal="right"/>
    </xf>
    <xf numFmtId="3" fontId="2" fillId="0" borderId="18" xfId="2" applyNumberFormat="1" applyFont="1" applyBorder="1" applyAlignment="1">
      <alignment horizontal="right"/>
    </xf>
    <xf numFmtId="4" fontId="2" fillId="0" borderId="21" xfId="2" applyNumberFormat="1" applyFont="1" applyBorder="1" applyAlignment="1">
      <alignment horizontal="right"/>
    </xf>
    <xf numFmtId="3" fontId="2" fillId="0" borderId="31" xfId="2" applyNumberFormat="1" applyFont="1" applyBorder="1" applyAlignment="1">
      <alignment horizontal="right"/>
    </xf>
    <xf numFmtId="0" fontId="2" fillId="2" borderId="39" xfId="2" applyFont="1" applyFill="1" applyBorder="1"/>
    <xf numFmtId="0" fontId="8" fillId="2" borderId="42" xfId="2" applyFont="1" applyFill="1" applyBorder="1"/>
    <xf numFmtId="0" fontId="2" fillId="2" borderId="42" xfId="2" applyFont="1" applyFill="1" applyBorder="1"/>
    <xf numFmtId="4" fontId="2" fillId="2" borderId="48" xfId="2" applyNumberFormat="1" applyFont="1" applyFill="1" applyBorder="1"/>
    <xf numFmtId="4" fontId="2" fillId="2" borderId="39" xfId="2" applyNumberFormat="1" applyFont="1" applyFill="1" applyBorder="1"/>
    <xf numFmtId="4" fontId="2" fillId="2" borderId="42" xfId="2" applyNumberFormat="1" applyFont="1" applyFill="1" applyBorder="1"/>
    <xf numFmtId="3" fontId="4" fillId="0" borderId="0" xfId="2" applyNumberFormat="1" applyFont="1"/>
    <xf numFmtId="4" fontId="4" fillId="0" borderId="0" xfId="2" applyNumberFormat="1" applyFont="1"/>
    <xf numFmtId="4" fontId="2" fillId="0" borderId="0" xfId="2" applyNumberFormat="1" applyFont="1"/>
    <xf numFmtId="0" fontId="2" fillId="0" borderId="0" xfId="3" applyFont="1"/>
    <xf numFmtId="0" fontId="11" fillId="0" borderId="0" xfId="3" applyFont="1" applyAlignment="1">
      <alignment horizontal="centerContinuous"/>
    </xf>
    <xf numFmtId="0" fontId="12" fillId="0" borderId="0" xfId="3" applyFont="1" applyAlignment="1">
      <alignment horizontal="centerContinuous"/>
    </xf>
    <xf numFmtId="0" fontId="12" fillId="0" borderId="0" xfId="3" applyFont="1" applyAlignment="1">
      <alignment horizontal="right"/>
    </xf>
    <xf numFmtId="0" fontId="4" fillId="0" borderId="52" xfId="3" applyFont="1" applyBorder="1" applyAlignment="1">
      <alignment horizontal="right"/>
    </xf>
    <xf numFmtId="0" fontId="2" fillId="0" borderId="51" xfId="3" applyFont="1" applyBorder="1" applyAlignment="1">
      <alignment horizontal="left"/>
    </xf>
    <xf numFmtId="0" fontId="2" fillId="0" borderId="53" xfId="3" applyFont="1" applyBorder="1"/>
    <xf numFmtId="0" fontId="4" fillId="0" borderId="0" xfId="3" applyFont="1"/>
    <xf numFmtId="0" fontId="2" fillId="0" borderId="0" xfId="3" applyFont="1" applyAlignment="1">
      <alignment horizontal="right"/>
    </xf>
    <xf numFmtId="49" fontId="4" fillId="2" borderId="15" xfId="3" applyNumberFormat="1" applyFont="1" applyFill="1" applyBorder="1"/>
    <xf numFmtId="0" fontId="4" fillId="2" borderId="3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 wrapText="1"/>
    </xf>
    <xf numFmtId="0" fontId="8" fillId="0" borderId="17" xfId="3" applyFont="1" applyBorder="1" applyAlignment="1">
      <alignment horizontal="center"/>
    </xf>
    <xf numFmtId="49" fontId="8" fillId="0" borderId="17" xfId="3" applyNumberFormat="1" applyFont="1" applyBorder="1" applyAlignment="1">
      <alignment horizontal="left"/>
    </xf>
    <xf numFmtId="0" fontId="8" fillId="0" borderId="1" xfId="3" applyFont="1" applyBorder="1"/>
    <xf numFmtId="0" fontId="2" fillId="0" borderId="2" xfId="3" applyFont="1" applyBorder="1" applyAlignment="1">
      <alignment horizontal="center"/>
    </xf>
    <xf numFmtId="0" fontId="2" fillId="0" borderId="2" xfId="3" applyFont="1" applyBorder="1" applyAlignment="1">
      <alignment horizontal="right"/>
    </xf>
    <xf numFmtId="0" fontId="2" fillId="0" borderId="3" xfId="3" applyFont="1" applyBorder="1"/>
    <xf numFmtId="0" fontId="2" fillId="0" borderId="6" xfId="3" applyFont="1" applyBorder="1"/>
    <xf numFmtId="0" fontId="2" fillId="0" borderId="8" xfId="3" applyFont="1" applyBorder="1"/>
    <xf numFmtId="0" fontId="13" fillId="0" borderId="0" xfId="3" applyFont="1"/>
    <xf numFmtId="0" fontId="9" fillId="0" borderId="16" xfId="3" applyFont="1" applyBorder="1" applyAlignment="1">
      <alignment horizontal="center" vertical="top"/>
    </xf>
    <xf numFmtId="49" fontId="9" fillId="0" borderId="16" xfId="3" applyNumberFormat="1" applyFont="1" applyBorder="1" applyAlignment="1">
      <alignment horizontal="left" vertical="top"/>
    </xf>
    <xf numFmtId="0" fontId="9" fillId="0" borderId="16" xfId="3" applyFont="1" applyBorder="1" applyAlignment="1">
      <alignment vertical="top" wrapText="1"/>
    </xf>
    <xf numFmtId="49" fontId="9" fillId="0" borderId="16" xfId="3" applyNumberFormat="1" applyFont="1" applyBorder="1" applyAlignment="1">
      <alignment horizontal="center" shrinkToFit="1"/>
    </xf>
    <xf numFmtId="4" fontId="9" fillId="0" borderId="16" xfId="3" applyNumberFormat="1" applyFont="1" applyBorder="1" applyAlignment="1">
      <alignment horizontal="right"/>
    </xf>
    <xf numFmtId="4" fontId="9" fillId="0" borderId="16" xfId="3" applyNumberFormat="1" applyFont="1" applyBorder="1"/>
    <xf numFmtId="168" fontId="9" fillId="0" borderId="16" xfId="3" applyNumberFormat="1" applyFont="1" applyBorder="1"/>
    <xf numFmtId="4" fontId="9" fillId="0" borderId="8" xfId="3" applyNumberFormat="1" applyFont="1" applyBorder="1"/>
    <xf numFmtId="0" fontId="4" fillId="0" borderId="17" xfId="3" applyFont="1" applyBorder="1" applyAlignment="1">
      <alignment horizontal="center"/>
    </xf>
    <xf numFmtId="49" fontId="4" fillId="0" borderId="17" xfId="3" applyNumberFormat="1" applyFont="1" applyBorder="1" applyAlignment="1">
      <alignment horizontal="left"/>
    </xf>
    <xf numFmtId="4" fontId="2" fillId="0" borderId="5" xfId="3" applyNumberFormat="1" applyFont="1" applyBorder="1"/>
    <xf numFmtId="0" fontId="16" fillId="0" borderId="0" xfId="3" applyFont="1" applyAlignment="1">
      <alignment wrapText="1"/>
    </xf>
    <xf numFmtId="49" fontId="4" fillId="0" borderId="17" xfId="3" applyNumberFormat="1" applyFont="1" applyBorder="1" applyAlignment="1">
      <alignment horizontal="right"/>
    </xf>
    <xf numFmtId="4" fontId="17" fillId="6" borderId="65" xfId="3" applyNumberFormat="1" applyFont="1" applyFill="1" applyBorder="1" applyAlignment="1">
      <alignment horizontal="right" wrapText="1"/>
    </xf>
    <xf numFmtId="0" fontId="17" fillId="6" borderId="4" xfId="3" applyFont="1" applyFill="1" applyBorder="1" applyAlignment="1">
      <alignment horizontal="left" wrapText="1"/>
    </xf>
    <xf numFmtId="0" fontId="2" fillId="0" borderId="4" xfId="3" applyFont="1" applyBorder="1"/>
    <xf numFmtId="0" fontId="2" fillId="2" borderId="15" xfId="3" applyFont="1" applyFill="1" applyBorder="1" applyAlignment="1">
      <alignment horizontal="center"/>
    </xf>
    <xf numFmtId="49" fontId="19" fillId="2" borderId="15" xfId="3" applyNumberFormat="1" applyFont="1" applyFill="1" applyBorder="1" applyAlignment="1">
      <alignment horizontal="left"/>
    </xf>
    <xf numFmtId="0" fontId="19" fillId="2" borderId="1" xfId="3" applyFont="1" applyFill="1" applyBorder="1"/>
    <xf numFmtId="0" fontId="2" fillId="2" borderId="2" xfId="3" applyFont="1" applyFill="1" applyBorder="1" applyAlignment="1">
      <alignment horizontal="center"/>
    </xf>
    <xf numFmtId="4" fontId="2" fillId="2" borderId="2" xfId="3" applyNumberFormat="1" applyFont="1" applyFill="1" applyBorder="1" applyAlignment="1">
      <alignment horizontal="right"/>
    </xf>
    <xf numFmtId="4" fontId="2" fillId="2" borderId="3" xfId="3" applyNumberFormat="1" applyFont="1" applyFill="1" applyBorder="1" applyAlignment="1">
      <alignment horizontal="right"/>
    </xf>
    <xf numFmtId="4" fontId="8" fillId="2" borderId="15" xfId="3" applyNumberFormat="1" applyFont="1" applyFill="1" applyBorder="1"/>
    <xf numFmtId="0" fontId="2" fillId="2" borderId="2" xfId="3" applyFont="1" applyFill="1" applyBorder="1"/>
    <xf numFmtId="4" fontId="8" fillId="2" borderId="3" xfId="3" applyNumberFormat="1" applyFont="1" applyFill="1" applyBorder="1"/>
    <xf numFmtId="3" fontId="2" fillId="0" borderId="0" xfId="3" applyNumberFormat="1" applyFont="1"/>
    <xf numFmtId="0" fontId="20" fillId="0" borderId="0" xfId="3" applyFont="1"/>
    <xf numFmtId="0" fontId="21" fillId="0" borderId="0" xfId="3" applyFont="1"/>
    <xf numFmtId="3" fontId="21" fillId="0" borderId="0" xfId="3" applyNumberFormat="1" applyFont="1" applyAlignment="1">
      <alignment horizontal="right"/>
    </xf>
    <xf numFmtId="4" fontId="21" fillId="0" borderId="0" xfId="3" applyNumberFormat="1" applyFont="1"/>
    <xf numFmtId="49" fontId="4" fillId="0" borderId="28" xfId="2" applyNumberFormat="1" applyFont="1" applyBorder="1"/>
    <xf numFmtId="3" fontId="2" fillId="0" borderId="5" xfId="2" applyNumberFormat="1" applyFont="1" applyBorder="1"/>
    <xf numFmtId="3" fontId="2" fillId="0" borderId="17" xfId="2" applyNumberFormat="1" applyFont="1" applyBorder="1"/>
    <xf numFmtId="3" fontId="2" fillId="0" borderId="61" xfId="2" applyNumberFormat="1" applyFont="1" applyBorder="1"/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4" fillId="6" borderId="4" xfId="1" applyFont="1" applyFill="1" applyBorder="1" applyAlignment="1">
      <alignment horizontal="left" wrapText="1" indent="1"/>
    </xf>
    <xf numFmtId="0" fontId="15" fillId="0" borderId="0" xfId="0" applyFont="1"/>
    <xf numFmtId="0" fontId="15" fillId="0" borderId="5" xfId="0" applyFont="1" applyBorder="1"/>
    <xf numFmtId="0" fontId="2" fillId="0" borderId="39" xfId="2" applyFont="1" applyBorder="1" applyAlignment="1">
      <alignment horizontal="center" shrinkToFit="1"/>
    </xf>
    <xf numFmtId="0" fontId="2" fillId="0" borderId="40" xfId="2" applyFont="1" applyBorder="1" applyAlignment="1">
      <alignment horizontal="center" shrinkToFit="1"/>
    </xf>
    <xf numFmtId="0" fontId="4" fillId="0" borderId="15" xfId="2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4" fillId="0" borderId="15" xfId="2" applyFont="1" applyBorder="1" applyAlignment="1">
      <alignment horizontal="center"/>
    </xf>
    <xf numFmtId="0" fontId="2" fillId="0" borderId="0" xfId="2" applyFont="1" applyAlignment="1">
      <alignment horizontal="left" wrapText="1"/>
    </xf>
    <xf numFmtId="167" fontId="2" fillId="0" borderId="1" xfId="2" applyNumberFormat="1" applyFont="1" applyBorder="1" applyAlignment="1">
      <alignment horizontal="right" indent="2"/>
    </xf>
    <xf numFmtId="167" fontId="2" fillId="0" borderId="30" xfId="2" applyNumberFormat="1" applyFont="1" applyBorder="1" applyAlignment="1">
      <alignment horizontal="right" indent="2"/>
    </xf>
    <xf numFmtId="167" fontId="7" fillId="2" borderId="47" xfId="2" applyNumberFormat="1" applyFont="1" applyFill="1" applyBorder="1" applyAlignment="1">
      <alignment horizontal="right" indent="2"/>
    </xf>
    <xf numFmtId="167" fontId="7" fillId="2" borderId="48" xfId="2" applyNumberFormat="1" applyFont="1" applyFill="1" applyBorder="1" applyAlignment="1">
      <alignment horizontal="right" indent="2"/>
    </xf>
    <xf numFmtId="0" fontId="9" fillId="0" borderId="0" xfId="2" applyFont="1" applyAlignment="1">
      <alignment horizontal="left" vertical="top" wrapText="1"/>
    </xf>
    <xf numFmtId="0" fontId="2" fillId="0" borderId="49" xfId="3" applyFont="1" applyBorder="1" applyAlignment="1">
      <alignment horizontal="center"/>
    </xf>
    <xf numFmtId="0" fontId="2" fillId="0" borderId="50" xfId="3" applyFont="1" applyBorder="1" applyAlignment="1">
      <alignment horizontal="center"/>
    </xf>
    <xf numFmtId="0" fontId="2" fillId="0" borderId="54" xfId="3" applyFont="1" applyBorder="1" applyAlignment="1">
      <alignment horizontal="center"/>
    </xf>
    <xf numFmtId="0" fontId="2" fillId="0" borderId="55" xfId="3" applyFont="1" applyBorder="1" applyAlignment="1">
      <alignment horizontal="center"/>
    </xf>
    <xf numFmtId="0" fontId="2" fillId="0" borderId="57" xfId="3" applyFont="1" applyBorder="1" applyAlignment="1">
      <alignment horizontal="left"/>
    </xf>
    <xf numFmtId="0" fontId="2" fillId="0" borderId="56" xfId="3" applyFont="1" applyBorder="1" applyAlignment="1">
      <alignment horizontal="left"/>
    </xf>
    <xf numFmtId="0" fontId="2" fillId="0" borderId="58" xfId="3" applyFont="1" applyBorder="1" applyAlignment="1">
      <alignment horizontal="left"/>
    </xf>
    <xf numFmtId="3" fontId="8" fillId="2" borderId="42" xfId="2" applyNumberFormat="1" applyFont="1" applyFill="1" applyBorder="1" applyAlignment="1">
      <alignment horizontal="right"/>
    </xf>
    <xf numFmtId="3" fontId="8" fillId="2" borderId="48" xfId="2" applyNumberFormat="1" applyFont="1" applyFill="1" applyBorder="1" applyAlignment="1">
      <alignment horizontal="right"/>
    </xf>
    <xf numFmtId="49" fontId="17" fillId="6" borderId="63" xfId="3" applyNumberFormat="1" applyFont="1" applyFill="1" applyBorder="1" applyAlignment="1">
      <alignment horizontal="left" wrapText="1"/>
    </xf>
    <xf numFmtId="0" fontId="10" fillId="0" borderId="0" xfId="3" applyFont="1" applyAlignment="1">
      <alignment horizontal="center"/>
    </xf>
    <xf numFmtId="49" fontId="2" fillId="0" borderId="54" xfId="3" applyNumberFormat="1" applyFont="1" applyBorder="1" applyAlignment="1">
      <alignment horizontal="center"/>
    </xf>
    <xf numFmtId="0" fontId="2" fillId="0" borderId="57" xfId="3" applyFont="1" applyBorder="1" applyAlignment="1">
      <alignment horizontal="center" shrinkToFit="1"/>
    </xf>
    <xf numFmtId="0" fontId="2" fillId="0" borderId="56" xfId="3" applyFont="1" applyBorder="1" applyAlignment="1">
      <alignment horizontal="center" shrinkToFit="1"/>
    </xf>
    <xf numFmtId="0" fontId="2" fillId="0" borderId="58" xfId="3" applyFont="1" applyBorder="1" applyAlignment="1">
      <alignment horizontal="center" shrinkToFit="1"/>
    </xf>
    <xf numFmtId="0" fontId="14" fillId="6" borderId="4" xfId="3" applyFont="1" applyFill="1" applyBorder="1" applyAlignment="1">
      <alignment horizontal="left" wrapText="1" indent="1"/>
    </xf>
  </cellXfs>
  <cellStyles count="4">
    <cellStyle name="Normální" xfId="0" builtinId="0"/>
    <cellStyle name="Normální 2" xfId="2" xr:uid="{F56D3413-AF47-4476-88C5-1D55FD087707}"/>
    <cellStyle name="normální_POL.XLS" xfId="1" xr:uid="{70B0E5A8-6F33-4AF1-83C4-F84B769D0047}"/>
    <cellStyle name="normální_POL.XLS 2" xfId="3" xr:uid="{04260E5C-103E-410C-B8EE-0914BC502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055F5-34A3-4906-843F-25A7E45E187E}">
  <sheetPr codeName="List5112">
    <pageSetUpPr fitToPage="1"/>
  </sheetPr>
  <dimension ref="A1:O112"/>
  <sheetViews>
    <sheetView showGridLines="0" topLeftCell="B1" zoomScaleNormal="100" zoomScaleSheetLayoutView="75" workbookViewId="0">
      <selection activeCell="D22" sqref="D22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1055</v>
      </c>
      <c r="E2" s="4"/>
      <c r="F2" s="3"/>
      <c r="G2" s="2"/>
      <c r="H2" s="5" t="s">
        <v>0</v>
      </c>
      <c r="I2" s="6">
        <f ca="1">TODAY()</f>
        <v>43770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13.5" customHeight="1" x14ac:dyDescent="0.25">
      <c r="C5" s="9" t="s">
        <v>2</v>
      </c>
      <c r="D5" s="10" t="s">
        <v>104</v>
      </c>
      <c r="E5" s="11" t="s">
        <v>105</v>
      </c>
      <c r="F5" s="12"/>
      <c r="G5" s="12"/>
      <c r="H5" s="12"/>
      <c r="I5" s="12"/>
      <c r="O5" s="6"/>
    </row>
    <row r="7" spans="2:15" x14ac:dyDescent="0.2">
      <c r="C7" s="13" t="s">
        <v>3</v>
      </c>
      <c r="D7" s="14" t="s">
        <v>834</v>
      </c>
      <c r="H7" s="15" t="s">
        <v>4</v>
      </c>
      <c r="J7" s="14"/>
      <c r="K7" s="14"/>
    </row>
    <row r="8" spans="2:15" x14ac:dyDescent="0.2">
      <c r="D8" s="14" t="s">
        <v>1056</v>
      </c>
      <c r="H8" s="15" t="s">
        <v>5</v>
      </c>
      <c r="J8" s="14"/>
      <c r="K8" s="14"/>
    </row>
    <row r="9" spans="2:15" x14ac:dyDescent="0.2">
      <c r="C9" s="15" t="s">
        <v>1058</v>
      </c>
      <c r="D9" s="14" t="s">
        <v>1057</v>
      </c>
      <c r="H9" s="15"/>
      <c r="J9" s="14"/>
    </row>
    <row r="10" spans="2:15" x14ac:dyDescent="0.2">
      <c r="H10" s="15"/>
      <c r="J10" s="14"/>
    </row>
    <row r="11" spans="2:15" x14ac:dyDescent="0.2">
      <c r="C11" s="13" t="s">
        <v>6</v>
      </c>
      <c r="D11" s="14"/>
      <c r="H11" s="15" t="s">
        <v>4</v>
      </c>
      <c r="J11" s="14"/>
      <c r="K11" s="14"/>
    </row>
    <row r="12" spans="2:15" x14ac:dyDescent="0.2">
      <c r="D12" s="14"/>
      <c r="H12" s="15" t="s">
        <v>5</v>
      </c>
      <c r="J12" s="14"/>
      <c r="K12" s="14"/>
    </row>
    <row r="13" spans="2:15" ht="12" customHeight="1" x14ac:dyDescent="0.2">
      <c r="C13" s="15"/>
      <c r="D13" s="14"/>
      <c r="J13" s="15"/>
    </row>
    <row r="14" spans="2:15" ht="24.7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J15" s="15"/>
    </row>
    <row r="16" spans="2:15" ht="28.5" customHeight="1" x14ac:dyDescent="0.2">
      <c r="C16" s="16" t="s">
        <v>9</v>
      </c>
      <c r="H16" s="16" t="s">
        <v>9</v>
      </c>
    </row>
    <row r="17" spans="2:12" ht="25.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2:12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456">
        <f>ROUND(G31,0)</f>
        <v>0</v>
      </c>
      <c r="J19" s="457"/>
      <c r="K19" s="31"/>
    </row>
    <row r="20" spans="2:12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458">
        <f>ROUND(I19*D20/100,0)</f>
        <v>0</v>
      </c>
      <c r="J20" s="459"/>
      <c r="K20" s="31"/>
    </row>
    <row r="21" spans="2:12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458">
        <f>ROUND(H31,0)</f>
        <v>0</v>
      </c>
      <c r="J21" s="459"/>
      <c r="K21" s="31"/>
    </row>
    <row r="22" spans="2:12" ht="13.5" thickBot="1" x14ac:dyDescent="0.25">
      <c r="B22" s="25" t="s">
        <v>13</v>
      </c>
      <c r="C22" s="26"/>
      <c r="D22" s="27">
        <f>SazbaDPH2</f>
        <v>21</v>
      </c>
      <c r="E22" s="28" t="s">
        <v>12</v>
      </c>
      <c r="F22" s="34"/>
      <c r="G22" s="35"/>
      <c r="H22" s="35"/>
      <c r="I22" s="460">
        <f>ROUND(I21*D21/100,0)</f>
        <v>0</v>
      </c>
      <c r="J22" s="461"/>
      <c r="K22" s="31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462">
        <f>SUM(I19:I22)</f>
        <v>0</v>
      </c>
      <c r="J23" s="463"/>
      <c r="K23" s="41"/>
    </row>
    <row r="26" spans="2:12" ht="1.5" customHeight="1" x14ac:dyDescent="0.2"/>
    <row r="27" spans="2:12" ht="15.75" customHeight="1" x14ac:dyDescent="0.25">
      <c r="B27" s="11" t="s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16</v>
      </c>
      <c r="C29" s="45"/>
      <c r="D29" s="45"/>
      <c r="E29" s="46"/>
      <c r="F29" s="47" t="s">
        <v>17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18</v>
      </c>
      <c r="J29" s="47" t="s">
        <v>12</v>
      </c>
    </row>
    <row r="30" spans="2:12" x14ac:dyDescent="0.2">
      <c r="B30" s="49" t="s">
        <v>107</v>
      </c>
      <c r="C30" s="50" t="s">
        <v>108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" si="0">(G30*SazbaDPH1)/100+(H30*SazbaDPH2)/100</f>
        <v>0</v>
      </c>
      <c r="J30" s="56" t="str">
        <f t="shared" ref="J30" si="1">IF(CelkemObjekty=0,"",F30/CelkemObjekty*100)</f>
        <v/>
      </c>
    </row>
    <row r="31" spans="2:12" ht="17.25" customHeight="1" x14ac:dyDescent="0.2">
      <c r="B31" s="65" t="s">
        <v>19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8" x14ac:dyDescent="0.25">
      <c r="B35" s="11" t="s">
        <v>20</v>
      </c>
      <c r="C35" s="42"/>
      <c r="D35" s="42"/>
      <c r="E35" s="42"/>
      <c r="F35" s="42"/>
      <c r="G35" s="42"/>
      <c r="H35" s="42"/>
      <c r="I35" s="42"/>
      <c r="J35" s="42"/>
      <c r="K35" s="71"/>
    </row>
    <row r="36" spans="2:11" x14ac:dyDescent="0.2">
      <c r="K36" s="71"/>
    </row>
    <row r="37" spans="2:11" ht="25.5" x14ac:dyDescent="0.2">
      <c r="B37" s="72" t="s">
        <v>21</v>
      </c>
      <c r="C37" s="73" t="s">
        <v>22</v>
      </c>
      <c r="D37" s="45"/>
      <c r="E37" s="46"/>
      <c r="F37" s="47" t="s">
        <v>17</v>
      </c>
      <c r="G37" s="48" t="str">
        <f>CONCATENATE("Základ DPH ",SazbaDPH1," %")</f>
        <v>Základ DPH 15 %</v>
      </c>
      <c r="H37" s="47" t="str">
        <f>CONCATENATE("Základ DPH ",SazbaDPH2," %")</f>
        <v>Základ DPH 21 %</v>
      </c>
      <c r="I37" s="48" t="s">
        <v>18</v>
      </c>
      <c r="J37" s="47" t="s">
        <v>12</v>
      </c>
    </row>
    <row r="38" spans="2:11" x14ac:dyDescent="0.2">
      <c r="B38" s="74" t="s">
        <v>107</v>
      </c>
      <c r="C38" s="75" t="s">
        <v>836</v>
      </c>
      <c r="D38" s="51"/>
      <c r="E38" s="52"/>
      <c r="F38" s="53">
        <f>G38+H38+I38</f>
        <v>0</v>
      </c>
      <c r="G38" s="54">
        <v>0</v>
      </c>
      <c r="H38" s="55">
        <v>0</v>
      </c>
      <c r="I38" s="62">
        <f t="shared" ref="I38:I39" si="3">(G38*SazbaDPH1)/100+(H38*SazbaDPH2)/100</f>
        <v>0</v>
      </c>
      <c r="J38" s="56" t="str">
        <f t="shared" ref="J38:J39" si="4">IF(CelkemObjekty=0,"",F38/CelkemObjekty*100)</f>
        <v/>
      </c>
    </row>
    <row r="39" spans="2:11" x14ac:dyDescent="0.2">
      <c r="B39" s="76" t="s">
        <v>107</v>
      </c>
      <c r="C39" s="77" t="s">
        <v>1054</v>
      </c>
      <c r="D39" s="59"/>
      <c r="E39" s="60"/>
      <c r="F39" s="61">
        <f t="shared" ref="F39" si="5">G39+H39+I39</f>
        <v>0</v>
      </c>
      <c r="G39" s="62">
        <v>0</v>
      </c>
      <c r="H39" s="63">
        <v>0</v>
      </c>
      <c r="I39" s="62">
        <f t="shared" si="3"/>
        <v>0</v>
      </c>
      <c r="J39" s="56" t="str">
        <f t="shared" si="4"/>
        <v/>
      </c>
    </row>
    <row r="40" spans="2:11" x14ac:dyDescent="0.2">
      <c r="B40" s="65" t="s">
        <v>19</v>
      </c>
      <c r="C40" s="66"/>
      <c r="D40" s="67"/>
      <c r="E40" s="68"/>
      <c r="F40" s="69">
        <f>SUM(F38:F39)</f>
        <v>0</v>
      </c>
      <c r="G40" s="78">
        <f>SUM(G38:G39)</f>
        <v>0</v>
      </c>
      <c r="H40" s="69">
        <f>SUM(H38:H39)</f>
        <v>0</v>
      </c>
      <c r="I40" s="78">
        <f>SUM(I38:I39)</f>
        <v>0</v>
      </c>
      <c r="J40" s="70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  <row r="45" spans="2:11" ht="20.25" customHeight="1" x14ac:dyDescent="0.25">
      <c r="B45" s="11" t="s">
        <v>23</v>
      </c>
      <c r="C45" s="42"/>
      <c r="D45" s="42"/>
      <c r="E45" s="42"/>
      <c r="F45" s="42"/>
      <c r="G45" s="42"/>
      <c r="H45" s="42"/>
      <c r="I45" s="42"/>
      <c r="J45" s="42"/>
    </row>
    <row r="46" spans="2:11" ht="9" customHeight="1" x14ac:dyDescent="0.2"/>
    <row r="47" spans="2:11" x14ac:dyDescent="0.2">
      <c r="B47" s="44" t="s">
        <v>24</v>
      </c>
      <c r="C47" s="45"/>
      <c r="D47" s="45"/>
      <c r="E47" s="47" t="s">
        <v>12</v>
      </c>
      <c r="F47" s="47" t="s">
        <v>25</v>
      </c>
      <c r="G47" s="48" t="s">
        <v>26</v>
      </c>
      <c r="H47" s="47" t="s">
        <v>27</v>
      </c>
      <c r="I47" s="48" t="s">
        <v>28</v>
      </c>
      <c r="J47" s="79" t="s">
        <v>29</v>
      </c>
    </row>
    <row r="48" spans="2:11" x14ac:dyDescent="0.2">
      <c r="B48" s="49" t="s">
        <v>98</v>
      </c>
      <c r="C48" s="50" t="s">
        <v>99</v>
      </c>
      <c r="D48" s="51"/>
      <c r="E48" s="80" t="str">
        <f t="shared" ref="E48:E89" si="7">IF(SUM(SoucetDilu)=0,"",SUM(F48:J48)/SUM(SoucetDilu)*100)</f>
        <v/>
      </c>
      <c r="F48" s="55">
        <v>0</v>
      </c>
      <c r="G48" s="54">
        <v>0</v>
      </c>
      <c r="H48" s="55">
        <v>0</v>
      </c>
      <c r="I48" s="54">
        <v>0</v>
      </c>
      <c r="J48" s="55">
        <v>0</v>
      </c>
    </row>
    <row r="49" spans="2:10" x14ac:dyDescent="0.2">
      <c r="B49" s="57" t="s">
        <v>952</v>
      </c>
      <c r="C49" s="64" t="s">
        <v>953</v>
      </c>
      <c r="D49" s="59"/>
      <c r="E49" s="81" t="str">
        <f t="shared" si="7"/>
        <v/>
      </c>
      <c r="F49" s="63">
        <v>0</v>
      </c>
      <c r="G49" s="62">
        <v>0</v>
      </c>
      <c r="H49" s="63">
        <v>0</v>
      </c>
      <c r="I49" s="62">
        <v>0</v>
      </c>
      <c r="J49" s="63">
        <v>0</v>
      </c>
    </row>
    <row r="50" spans="2:10" x14ac:dyDescent="0.2">
      <c r="B50" s="57" t="s">
        <v>170</v>
      </c>
      <c r="C50" s="58" t="s">
        <v>171</v>
      </c>
      <c r="D50" s="59"/>
      <c r="E50" s="81" t="str">
        <f t="shared" si="7"/>
        <v/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</row>
    <row r="51" spans="2:10" x14ac:dyDescent="0.2">
      <c r="B51" s="57" t="s">
        <v>195</v>
      </c>
      <c r="C51" s="58" t="s">
        <v>196</v>
      </c>
      <c r="D51" s="59"/>
      <c r="E51" s="81" t="str">
        <f t="shared" si="7"/>
        <v/>
      </c>
      <c r="F51" s="63">
        <v>0</v>
      </c>
      <c r="G51" s="62">
        <v>0</v>
      </c>
      <c r="H51" s="63">
        <v>0</v>
      </c>
      <c r="I51" s="62">
        <v>0</v>
      </c>
      <c r="J51" s="63">
        <v>0</v>
      </c>
    </row>
    <row r="52" spans="2:10" x14ac:dyDescent="0.2">
      <c r="B52" s="57" t="s">
        <v>223</v>
      </c>
      <c r="C52" s="58" t="s">
        <v>224</v>
      </c>
      <c r="D52" s="59"/>
      <c r="E52" s="81" t="str">
        <f t="shared" si="7"/>
        <v/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</row>
    <row r="53" spans="2:10" x14ac:dyDescent="0.2">
      <c r="B53" s="57" t="s">
        <v>229</v>
      </c>
      <c r="C53" s="58" t="s">
        <v>230</v>
      </c>
      <c r="D53" s="59"/>
      <c r="E53" s="81" t="str">
        <f t="shared" si="7"/>
        <v/>
      </c>
      <c r="F53" s="63">
        <v>0</v>
      </c>
      <c r="G53" s="62">
        <v>0</v>
      </c>
      <c r="H53" s="63">
        <v>0</v>
      </c>
      <c r="I53" s="62">
        <v>0</v>
      </c>
      <c r="J53" s="63">
        <v>0</v>
      </c>
    </row>
    <row r="54" spans="2:10" x14ac:dyDescent="0.2">
      <c r="B54" s="57" t="s">
        <v>118</v>
      </c>
      <c r="C54" s="58" t="s">
        <v>235</v>
      </c>
      <c r="D54" s="59"/>
      <c r="E54" s="81" t="str">
        <f t="shared" si="7"/>
        <v/>
      </c>
      <c r="F54" s="63">
        <v>0</v>
      </c>
      <c r="G54" s="62">
        <v>0</v>
      </c>
      <c r="H54" s="63">
        <v>0</v>
      </c>
      <c r="I54" s="62">
        <v>0</v>
      </c>
      <c r="J54" s="63">
        <v>0</v>
      </c>
    </row>
    <row r="55" spans="2:10" x14ac:dyDescent="0.2">
      <c r="B55" s="57" t="s">
        <v>270</v>
      </c>
      <c r="C55" s="58" t="s">
        <v>271</v>
      </c>
      <c r="D55" s="59"/>
      <c r="E55" s="81" t="str">
        <f t="shared" si="7"/>
        <v/>
      </c>
      <c r="F55" s="63">
        <v>0</v>
      </c>
      <c r="G55" s="62">
        <v>0</v>
      </c>
      <c r="H55" s="63">
        <v>0</v>
      </c>
      <c r="I55" s="62">
        <v>0</v>
      </c>
      <c r="J55" s="63">
        <v>0</v>
      </c>
    </row>
    <row r="56" spans="2:10" x14ac:dyDescent="0.2">
      <c r="B56" s="57" t="s">
        <v>285</v>
      </c>
      <c r="C56" s="58" t="s">
        <v>286</v>
      </c>
      <c r="D56" s="59"/>
      <c r="E56" s="81" t="str">
        <f t="shared" si="7"/>
        <v/>
      </c>
      <c r="F56" s="63">
        <v>0</v>
      </c>
      <c r="G56" s="62">
        <v>0</v>
      </c>
      <c r="H56" s="63">
        <v>0</v>
      </c>
      <c r="I56" s="62">
        <v>0</v>
      </c>
      <c r="J56" s="63">
        <v>0</v>
      </c>
    </row>
    <row r="57" spans="2:10" x14ac:dyDescent="0.2">
      <c r="B57" s="57" t="s">
        <v>302</v>
      </c>
      <c r="C57" s="58" t="s">
        <v>303</v>
      </c>
      <c r="D57" s="59"/>
      <c r="E57" s="81" t="str">
        <f t="shared" si="7"/>
        <v/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</row>
    <row r="58" spans="2:10" x14ac:dyDescent="0.2">
      <c r="B58" s="57" t="s">
        <v>308</v>
      </c>
      <c r="C58" s="58" t="s">
        <v>309</v>
      </c>
      <c r="D58" s="59"/>
      <c r="E58" s="81" t="str">
        <f t="shared" si="7"/>
        <v/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</row>
    <row r="59" spans="2:10" x14ac:dyDescent="0.2">
      <c r="B59" s="57" t="s">
        <v>451</v>
      </c>
      <c r="C59" s="58" t="s">
        <v>452</v>
      </c>
      <c r="D59" s="59"/>
      <c r="E59" s="81" t="str">
        <f t="shared" si="7"/>
        <v/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</row>
    <row r="60" spans="2:10" x14ac:dyDescent="0.2">
      <c r="B60" s="57" t="s">
        <v>459</v>
      </c>
      <c r="C60" s="58" t="s">
        <v>460</v>
      </c>
      <c r="D60" s="59"/>
      <c r="E60" s="81" t="str">
        <f t="shared" si="7"/>
        <v/>
      </c>
      <c r="F60" s="63">
        <v>0</v>
      </c>
      <c r="G60" s="62">
        <v>0</v>
      </c>
      <c r="H60" s="63">
        <v>0</v>
      </c>
      <c r="I60" s="62">
        <v>0</v>
      </c>
      <c r="J60" s="63">
        <v>0</v>
      </c>
    </row>
    <row r="61" spans="2:10" x14ac:dyDescent="0.2">
      <c r="B61" s="57" t="s">
        <v>467</v>
      </c>
      <c r="C61" s="58" t="s">
        <v>468</v>
      </c>
      <c r="D61" s="59"/>
      <c r="E61" s="81" t="str">
        <f t="shared" si="7"/>
        <v/>
      </c>
      <c r="F61" s="63">
        <v>0</v>
      </c>
      <c r="G61" s="62">
        <v>0</v>
      </c>
      <c r="H61" s="63">
        <v>0</v>
      </c>
      <c r="I61" s="62">
        <v>0</v>
      </c>
      <c r="J61" s="63">
        <v>0</v>
      </c>
    </row>
    <row r="62" spans="2:10" x14ac:dyDescent="0.2">
      <c r="B62" s="57" t="s">
        <v>476</v>
      </c>
      <c r="C62" s="58" t="s">
        <v>477</v>
      </c>
      <c r="D62" s="59"/>
      <c r="E62" s="81" t="str">
        <f t="shared" si="7"/>
        <v/>
      </c>
      <c r="F62" s="63">
        <v>0</v>
      </c>
      <c r="G62" s="62">
        <v>0</v>
      </c>
      <c r="H62" s="63">
        <v>0</v>
      </c>
      <c r="I62" s="62">
        <v>0</v>
      </c>
      <c r="J62" s="63">
        <v>0</v>
      </c>
    </row>
    <row r="63" spans="2:10" x14ac:dyDescent="0.2">
      <c r="B63" s="57" t="s">
        <v>992</v>
      </c>
      <c r="C63" s="64" t="s">
        <v>993</v>
      </c>
      <c r="D63" s="59"/>
      <c r="E63" s="81" t="str">
        <f t="shared" si="7"/>
        <v/>
      </c>
      <c r="F63" s="63">
        <v>0</v>
      </c>
      <c r="G63" s="62">
        <v>0</v>
      </c>
      <c r="H63" s="63">
        <v>0</v>
      </c>
      <c r="I63" s="62">
        <v>0</v>
      </c>
      <c r="J63" s="63">
        <v>0</v>
      </c>
    </row>
    <row r="64" spans="2:10" x14ac:dyDescent="0.2">
      <c r="B64" s="57" t="s">
        <v>481</v>
      </c>
      <c r="C64" s="58" t="s">
        <v>482</v>
      </c>
      <c r="D64" s="59"/>
      <c r="E64" s="81" t="str">
        <f t="shared" si="7"/>
        <v/>
      </c>
      <c r="F64" s="63">
        <v>0</v>
      </c>
      <c r="G64" s="62">
        <v>0</v>
      </c>
      <c r="H64" s="63">
        <v>0</v>
      </c>
      <c r="I64" s="62">
        <v>0</v>
      </c>
      <c r="J64" s="63">
        <v>0</v>
      </c>
    </row>
    <row r="65" spans="2:10" x14ac:dyDescent="0.2">
      <c r="B65" s="57" t="s">
        <v>487</v>
      </c>
      <c r="C65" s="58" t="s">
        <v>488</v>
      </c>
      <c r="D65" s="59"/>
      <c r="E65" s="81" t="str">
        <f t="shared" si="7"/>
        <v/>
      </c>
      <c r="F65" s="63">
        <v>0</v>
      </c>
      <c r="G65" s="62">
        <v>0</v>
      </c>
      <c r="H65" s="63">
        <v>0</v>
      </c>
      <c r="I65" s="62">
        <v>0</v>
      </c>
      <c r="J65" s="63">
        <v>0</v>
      </c>
    </row>
    <row r="66" spans="2:10" x14ac:dyDescent="0.2">
      <c r="B66" s="57" t="s">
        <v>499</v>
      </c>
      <c r="C66" s="58" t="s">
        <v>500</v>
      </c>
      <c r="D66" s="59"/>
      <c r="E66" s="81" t="str">
        <f t="shared" si="7"/>
        <v/>
      </c>
      <c r="F66" s="63">
        <v>0</v>
      </c>
      <c r="G66" s="62">
        <v>0</v>
      </c>
      <c r="H66" s="63">
        <v>0</v>
      </c>
      <c r="I66" s="62">
        <v>0</v>
      </c>
      <c r="J66" s="63">
        <v>0</v>
      </c>
    </row>
    <row r="67" spans="2:10" x14ac:dyDescent="0.2">
      <c r="B67" s="57" t="s">
        <v>506</v>
      </c>
      <c r="C67" s="58" t="s">
        <v>507</v>
      </c>
      <c r="D67" s="59"/>
      <c r="E67" s="81" t="str">
        <f t="shared" si="7"/>
        <v/>
      </c>
      <c r="F67" s="63">
        <v>0</v>
      </c>
      <c r="G67" s="62">
        <v>0</v>
      </c>
      <c r="H67" s="63">
        <v>0</v>
      </c>
      <c r="I67" s="62">
        <v>0</v>
      </c>
      <c r="J67" s="63">
        <v>0</v>
      </c>
    </row>
    <row r="68" spans="2:10" x14ac:dyDescent="0.2">
      <c r="B68" s="57" t="s">
        <v>524</v>
      </c>
      <c r="C68" s="58" t="s">
        <v>525</v>
      </c>
      <c r="D68" s="59"/>
      <c r="E68" s="81" t="str">
        <f t="shared" si="7"/>
        <v/>
      </c>
      <c r="F68" s="63">
        <v>0</v>
      </c>
      <c r="G68" s="62">
        <v>0</v>
      </c>
      <c r="H68" s="63">
        <v>0</v>
      </c>
      <c r="I68" s="62">
        <v>0</v>
      </c>
      <c r="J68" s="63">
        <v>0</v>
      </c>
    </row>
    <row r="69" spans="2:10" x14ac:dyDescent="0.2">
      <c r="B69" s="57" t="s">
        <v>576</v>
      </c>
      <c r="C69" s="58" t="s">
        <v>577</v>
      </c>
      <c r="D69" s="59"/>
      <c r="E69" s="81" t="str">
        <f t="shared" si="7"/>
        <v/>
      </c>
      <c r="F69" s="63">
        <v>0</v>
      </c>
      <c r="G69" s="62">
        <v>0</v>
      </c>
      <c r="H69" s="63">
        <v>0</v>
      </c>
      <c r="I69" s="62">
        <v>0</v>
      </c>
      <c r="J69" s="63">
        <v>0</v>
      </c>
    </row>
    <row r="70" spans="2:10" x14ac:dyDescent="0.2">
      <c r="B70" s="57" t="s">
        <v>586</v>
      </c>
      <c r="C70" s="58" t="s">
        <v>587</v>
      </c>
      <c r="D70" s="59"/>
      <c r="E70" s="81" t="str">
        <f t="shared" si="7"/>
        <v/>
      </c>
      <c r="F70" s="63">
        <v>0</v>
      </c>
      <c r="G70" s="62">
        <v>0</v>
      </c>
      <c r="H70" s="63">
        <v>0</v>
      </c>
      <c r="I70" s="62">
        <v>0</v>
      </c>
      <c r="J70" s="63">
        <v>0</v>
      </c>
    </row>
    <row r="71" spans="2:10" x14ac:dyDescent="0.2">
      <c r="B71" s="57" t="s">
        <v>634</v>
      </c>
      <c r="C71" s="58" t="s">
        <v>635</v>
      </c>
      <c r="D71" s="59"/>
      <c r="E71" s="81" t="str">
        <f t="shared" si="7"/>
        <v/>
      </c>
      <c r="F71" s="63">
        <v>0</v>
      </c>
      <c r="G71" s="62">
        <v>0</v>
      </c>
      <c r="H71" s="63">
        <v>0</v>
      </c>
      <c r="I71" s="62">
        <v>0</v>
      </c>
      <c r="J71" s="63">
        <v>0</v>
      </c>
    </row>
    <row r="72" spans="2:10" x14ac:dyDescent="0.2">
      <c r="B72" s="57" t="s">
        <v>650</v>
      </c>
      <c r="C72" s="58" t="s">
        <v>651</v>
      </c>
      <c r="D72" s="59"/>
      <c r="E72" s="81" t="str">
        <f t="shared" si="7"/>
        <v/>
      </c>
      <c r="F72" s="63">
        <v>0</v>
      </c>
      <c r="G72" s="62">
        <v>0</v>
      </c>
      <c r="H72" s="63">
        <v>0</v>
      </c>
      <c r="I72" s="62">
        <v>0</v>
      </c>
      <c r="J72" s="63">
        <v>0</v>
      </c>
    </row>
    <row r="73" spans="2:10" x14ac:dyDescent="0.2">
      <c r="B73" s="57" t="s">
        <v>689</v>
      </c>
      <c r="C73" s="58" t="s">
        <v>690</v>
      </c>
      <c r="D73" s="59"/>
      <c r="E73" s="81" t="str">
        <f t="shared" si="7"/>
        <v/>
      </c>
      <c r="F73" s="63">
        <v>0</v>
      </c>
      <c r="G73" s="62">
        <v>0</v>
      </c>
      <c r="H73" s="63">
        <v>0</v>
      </c>
      <c r="I73" s="62">
        <v>0</v>
      </c>
      <c r="J73" s="63">
        <v>0</v>
      </c>
    </row>
    <row r="74" spans="2:10" x14ac:dyDescent="0.2">
      <c r="B74" s="57" t="s">
        <v>729</v>
      </c>
      <c r="C74" s="64" t="s">
        <v>730</v>
      </c>
      <c r="D74" s="59"/>
      <c r="E74" s="81" t="str">
        <f t="shared" si="7"/>
        <v/>
      </c>
      <c r="F74" s="63">
        <v>0</v>
      </c>
      <c r="G74" s="62">
        <v>0</v>
      </c>
      <c r="H74" s="63">
        <v>0</v>
      </c>
      <c r="I74" s="62">
        <v>0</v>
      </c>
      <c r="J74" s="63">
        <v>0</v>
      </c>
    </row>
    <row r="75" spans="2:10" x14ac:dyDescent="0.2">
      <c r="B75" s="57" t="s">
        <v>739</v>
      </c>
      <c r="C75" s="64" t="s">
        <v>740</v>
      </c>
      <c r="D75" s="59"/>
      <c r="E75" s="81" t="str">
        <f t="shared" si="7"/>
        <v/>
      </c>
      <c r="F75" s="63">
        <v>0</v>
      </c>
      <c r="G75" s="62">
        <v>0</v>
      </c>
      <c r="H75" s="63">
        <v>0</v>
      </c>
      <c r="I75" s="62">
        <v>0</v>
      </c>
      <c r="J75" s="63">
        <v>0</v>
      </c>
    </row>
    <row r="76" spans="2:10" x14ac:dyDescent="0.2">
      <c r="B76" s="57" t="s">
        <v>770</v>
      </c>
      <c r="C76" s="64" t="s">
        <v>771</v>
      </c>
      <c r="D76" s="59"/>
      <c r="E76" s="81" t="str">
        <f t="shared" si="7"/>
        <v/>
      </c>
      <c r="F76" s="63">
        <v>0</v>
      </c>
      <c r="G76" s="62">
        <v>0</v>
      </c>
      <c r="H76" s="63">
        <v>0</v>
      </c>
      <c r="I76" s="62">
        <v>0</v>
      </c>
      <c r="J76" s="63">
        <v>0</v>
      </c>
    </row>
    <row r="77" spans="2:10" x14ac:dyDescent="0.2">
      <c r="B77" s="57" t="s">
        <v>795</v>
      </c>
      <c r="C77" s="64" t="s">
        <v>796</v>
      </c>
      <c r="D77" s="59"/>
      <c r="E77" s="81" t="str">
        <f t="shared" si="7"/>
        <v/>
      </c>
      <c r="F77" s="63">
        <v>0</v>
      </c>
      <c r="G77" s="62">
        <v>0</v>
      </c>
      <c r="H77" s="63">
        <v>0</v>
      </c>
      <c r="I77" s="62">
        <v>0</v>
      </c>
      <c r="J77" s="63">
        <v>0</v>
      </c>
    </row>
    <row r="78" spans="2:10" x14ac:dyDescent="0.2">
      <c r="B78" s="57" t="s">
        <v>333</v>
      </c>
      <c r="C78" s="58" t="s">
        <v>334</v>
      </c>
      <c r="D78" s="59"/>
      <c r="E78" s="81" t="str">
        <f t="shared" si="7"/>
        <v/>
      </c>
      <c r="F78" s="63">
        <v>0</v>
      </c>
      <c r="G78" s="62">
        <v>0</v>
      </c>
      <c r="H78" s="63">
        <v>0</v>
      </c>
      <c r="I78" s="62">
        <v>0</v>
      </c>
      <c r="J78" s="63">
        <v>0</v>
      </c>
    </row>
    <row r="79" spans="2:10" x14ac:dyDescent="0.2">
      <c r="B79" s="57" t="s">
        <v>357</v>
      </c>
      <c r="C79" s="58" t="s">
        <v>358</v>
      </c>
      <c r="D79" s="59"/>
      <c r="E79" s="81" t="str">
        <f t="shared" si="7"/>
        <v/>
      </c>
      <c r="F79" s="63">
        <v>0</v>
      </c>
      <c r="G79" s="62">
        <v>0</v>
      </c>
      <c r="H79" s="63">
        <v>0</v>
      </c>
      <c r="I79" s="62">
        <v>0</v>
      </c>
      <c r="J79" s="63">
        <v>0</v>
      </c>
    </row>
    <row r="80" spans="2:10" x14ac:dyDescent="0.2">
      <c r="B80" s="57" t="s">
        <v>371</v>
      </c>
      <c r="C80" s="58" t="s">
        <v>372</v>
      </c>
      <c r="D80" s="59"/>
      <c r="E80" s="81" t="str">
        <f t="shared" si="7"/>
        <v/>
      </c>
      <c r="F80" s="63">
        <v>0</v>
      </c>
      <c r="G80" s="62">
        <v>0</v>
      </c>
      <c r="H80" s="63">
        <v>0</v>
      </c>
      <c r="I80" s="62">
        <v>0</v>
      </c>
      <c r="J80" s="63">
        <v>0</v>
      </c>
    </row>
    <row r="81" spans="2:10" x14ac:dyDescent="0.2">
      <c r="B81" s="57" t="s">
        <v>393</v>
      </c>
      <c r="C81" s="58" t="s">
        <v>394</v>
      </c>
      <c r="D81" s="59"/>
      <c r="E81" s="81" t="str">
        <f t="shared" si="7"/>
        <v/>
      </c>
      <c r="F81" s="63">
        <v>0</v>
      </c>
      <c r="G81" s="62">
        <v>0</v>
      </c>
      <c r="H81" s="63">
        <v>0</v>
      </c>
      <c r="I81" s="62">
        <v>0</v>
      </c>
      <c r="J81" s="63">
        <v>0</v>
      </c>
    </row>
    <row r="82" spans="2:10" x14ac:dyDescent="0.2">
      <c r="B82" s="57" t="s">
        <v>398</v>
      </c>
      <c r="C82" s="58" t="s">
        <v>399</v>
      </c>
      <c r="D82" s="59"/>
      <c r="E82" s="81" t="str">
        <f t="shared" si="7"/>
        <v/>
      </c>
      <c r="F82" s="63">
        <v>0</v>
      </c>
      <c r="G82" s="62">
        <v>0</v>
      </c>
      <c r="H82" s="63">
        <v>0</v>
      </c>
      <c r="I82" s="62">
        <v>0</v>
      </c>
      <c r="J82" s="63">
        <v>0</v>
      </c>
    </row>
    <row r="83" spans="2:10" x14ac:dyDescent="0.2">
      <c r="B83" s="57" t="s">
        <v>422</v>
      </c>
      <c r="C83" s="58" t="s">
        <v>423</v>
      </c>
      <c r="D83" s="59"/>
      <c r="E83" s="81" t="str">
        <f t="shared" si="7"/>
        <v/>
      </c>
      <c r="F83" s="63">
        <v>0</v>
      </c>
      <c r="G83" s="62">
        <v>0</v>
      </c>
      <c r="H83" s="63">
        <v>0</v>
      </c>
      <c r="I83" s="62">
        <v>0</v>
      </c>
      <c r="J83" s="63">
        <v>0</v>
      </c>
    </row>
    <row r="84" spans="2:10" x14ac:dyDescent="0.2">
      <c r="B84" s="57" t="s">
        <v>432</v>
      </c>
      <c r="C84" s="58" t="s">
        <v>433</v>
      </c>
      <c r="D84" s="59"/>
      <c r="E84" s="81" t="str">
        <f t="shared" si="7"/>
        <v/>
      </c>
      <c r="F84" s="63">
        <v>0</v>
      </c>
      <c r="G84" s="62">
        <v>0</v>
      </c>
      <c r="H84" s="63">
        <v>0</v>
      </c>
      <c r="I84" s="62">
        <v>0</v>
      </c>
      <c r="J84" s="63">
        <v>0</v>
      </c>
    </row>
    <row r="85" spans="2:10" x14ac:dyDescent="0.2">
      <c r="B85" s="57" t="s">
        <v>437</v>
      </c>
      <c r="C85" s="58" t="s">
        <v>438</v>
      </c>
      <c r="D85" s="59"/>
      <c r="E85" s="81" t="str">
        <f t="shared" si="7"/>
        <v/>
      </c>
      <c r="F85" s="63">
        <v>0</v>
      </c>
      <c r="G85" s="62">
        <v>0</v>
      </c>
      <c r="H85" s="63">
        <v>0</v>
      </c>
      <c r="I85" s="62">
        <v>0</v>
      </c>
      <c r="J85" s="63">
        <v>0</v>
      </c>
    </row>
    <row r="86" spans="2:10" x14ac:dyDescent="0.2">
      <c r="B86" s="57" t="s">
        <v>808</v>
      </c>
      <c r="C86" s="64" t="s">
        <v>809</v>
      </c>
      <c r="D86" s="59"/>
      <c r="E86" s="81" t="str">
        <f t="shared" si="7"/>
        <v/>
      </c>
      <c r="F86" s="63">
        <v>0</v>
      </c>
      <c r="G86" s="62">
        <v>0</v>
      </c>
      <c r="H86" s="63">
        <v>0</v>
      </c>
      <c r="I86" s="62">
        <v>0</v>
      </c>
      <c r="J86" s="63">
        <v>0</v>
      </c>
    </row>
    <row r="87" spans="2:10" x14ac:dyDescent="0.2">
      <c r="B87" s="57" t="s">
        <v>869</v>
      </c>
      <c r="C87" s="64" t="s">
        <v>870</v>
      </c>
      <c r="D87" s="59"/>
      <c r="E87" s="81" t="str">
        <f t="shared" si="7"/>
        <v/>
      </c>
      <c r="F87" s="63">
        <v>0</v>
      </c>
      <c r="G87" s="62">
        <v>0</v>
      </c>
      <c r="H87" s="63">
        <v>0</v>
      </c>
      <c r="I87" s="62">
        <v>0</v>
      </c>
      <c r="J87" s="63">
        <v>0</v>
      </c>
    </row>
    <row r="88" spans="2:10" x14ac:dyDescent="0.2">
      <c r="B88" s="57" t="s">
        <v>442</v>
      </c>
      <c r="C88" s="58" t="s">
        <v>443</v>
      </c>
      <c r="D88" s="59"/>
      <c r="E88" s="81" t="str">
        <f t="shared" si="7"/>
        <v/>
      </c>
      <c r="F88" s="63">
        <v>0</v>
      </c>
      <c r="G88" s="62">
        <v>0</v>
      </c>
      <c r="H88" s="63">
        <v>0</v>
      </c>
      <c r="I88" s="62">
        <v>0</v>
      </c>
      <c r="J88" s="63">
        <v>0</v>
      </c>
    </row>
    <row r="89" spans="2:10" x14ac:dyDescent="0.2">
      <c r="B89" s="57" t="s">
        <v>804</v>
      </c>
      <c r="C89" s="64" t="s">
        <v>805</v>
      </c>
      <c r="D89" s="59"/>
      <c r="E89" s="81" t="str">
        <f t="shared" si="7"/>
        <v/>
      </c>
      <c r="F89" s="63">
        <v>0</v>
      </c>
      <c r="G89" s="62">
        <v>0</v>
      </c>
      <c r="H89" s="63">
        <v>0</v>
      </c>
      <c r="I89" s="62">
        <v>0</v>
      </c>
      <c r="J89" s="63">
        <v>0</v>
      </c>
    </row>
    <row r="90" spans="2:10" x14ac:dyDescent="0.2">
      <c r="B90" s="65" t="s">
        <v>19</v>
      </c>
      <c r="C90" s="66"/>
      <c r="D90" s="67"/>
      <c r="E90" s="82" t="str">
        <f t="shared" ref="E90" si="8">IF(SUM(SoucetDilu)=0,"",SUM(F90:J90)/SUM(SoucetDilu)*100)</f>
        <v/>
      </c>
      <c r="F90" s="69">
        <f>SUM(F48:F89)</f>
        <v>0</v>
      </c>
      <c r="G90" s="78">
        <f>SUM(G48:G89)</f>
        <v>0</v>
      </c>
      <c r="H90" s="69">
        <f>SUM(H48:H89)</f>
        <v>0</v>
      </c>
      <c r="I90" s="78">
        <f>SUM(I48:I89)</f>
        <v>0</v>
      </c>
      <c r="J90" s="69">
        <f>SUM(J48:J89)</f>
        <v>0</v>
      </c>
    </row>
    <row r="92" spans="2:10" ht="2.25" customHeight="1" x14ac:dyDescent="0.2"/>
    <row r="93" spans="2:10" ht="1.5" customHeight="1" x14ac:dyDescent="0.2"/>
    <row r="94" spans="2:10" ht="0.75" customHeight="1" x14ac:dyDescent="0.2"/>
    <row r="95" spans="2:10" ht="0.75" customHeight="1" x14ac:dyDescent="0.2"/>
    <row r="96" spans="2:10" ht="0.75" customHeight="1" x14ac:dyDescent="0.2"/>
    <row r="97" spans="2:10" ht="18" x14ac:dyDescent="0.25">
      <c r="B97" s="11" t="s">
        <v>30</v>
      </c>
      <c r="C97" s="42"/>
      <c r="D97" s="42"/>
      <c r="E97" s="42"/>
      <c r="F97" s="42"/>
      <c r="G97" s="42"/>
      <c r="H97" s="42"/>
      <c r="I97" s="42"/>
      <c r="J97" s="42"/>
    </row>
    <row r="99" spans="2:10" x14ac:dyDescent="0.2">
      <c r="B99" s="44" t="s">
        <v>31</v>
      </c>
      <c r="C99" s="45"/>
      <c r="D99" s="45"/>
      <c r="E99" s="83"/>
      <c r="F99" s="84"/>
      <c r="G99" s="48"/>
      <c r="H99" s="47" t="s">
        <v>17</v>
      </c>
    </row>
    <row r="100" spans="2:10" x14ac:dyDescent="0.2">
      <c r="B100" s="49" t="s">
        <v>825</v>
      </c>
      <c r="C100" s="50"/>
      <c r="D100" s="51"/>
      <c r="E100" s="85"/>
      <c r="F100" s="86"/>
      <c r="G100" s="54"/>
      <c r="H100" s="55">
        <v>0</v>
      </c>
    </row>
    <row r="101" spans="2:10" x14ac:dyDescent="0.2">
      <c r="B101" s="57" t="s">
        <v>826</v>
      </c>
      <c r="C101" s="58"/>
      <c r="D101" s="59"/>
      <c r="E101" s="87"/>
      <c r="F101" s="88"/>
      <c r="G101" s="62"/>
      <c r="H101" s="63">
        <v>0</v>
      </c>
    </row>
    <row r="102" spans="2:10" x14ac:dyDescent="0.2">
      <c r="B102" s="57" t="s">
        <v>827</v>
      </c>
      <c r="C102" s="58"/>
      <c r="D102" s="59"/>
      <c r="E102" s="87"/>
      <c r="F102" s="88"/>
      <c r="G102" s="62"/>
      <c r="H102" s="63">
        <v>0</v>
      </c>
    </row>
    <row r="103" spans="2:10" x14ac:dyDescent="0.2">
      <c r="B103" s="57" t="s">
        <v>828</v>
      </c>
      <c r="C103" s="58"/>
      <c r="D103" s="59"/>
      <c r="E103" s="87"/>
      <c r="F103" s="88"/>
      <c r="G103" s="62"/>
      <c r="H103" s="63">
        <v>0</v>
      </c>
    </row>
    <row r="104" spans="2:10" x14ac:dyDescent="0.2">
      <c r="B104" s="57" t="s">
        <v>829</v>
      </c>
      <c r="C104" s="58"/>
      <c r="D104" s="59"/>
      <c r="E104" s="87"/>
      <c r="F104" s="88"/>
      <c r="G104" s="62"/>
      <c r="H104" s="63">
        <v>0</v>
      </c>
    </row>
    <row r="105" spans="2:10" x14ac:dyDescent="0.2">
      <c r="B105" s="57" t="s">
        <v>830</v>
      </c>
      <c r="C105" s="58"/>
      <c r="D105" s="59"/>
      <c r="E105" s="87"/>
      <c r="F105" s="88"/>
      <c r="G105" s="62"/>
      <c r="H105" s="63">
        <v>0</v>
      </c>
    </row>
    <row r="106" spans="2:10" x14ac:dyDescent="0.2">
      <c r="B106" s="57" t="s">
        <v>831</v>
      </c>
      <c r="C106" s="58"/>
      <c r="D106" s="59"/>
      <c r="E106" s="87"/>
      <c r="F106" s="88"/>
      <c r="G106" s="62"/>
      <c r="H106" s="63">
        <v>0</v>
      </c>
    </row>
    <row r="107" spans="2:10" x14ac:dyDescent="0.2">
      <c r="B107" s="57" t="s">
        <v>832</v>
      </c>
      <c r="C107" s="58"/>
      <c r="D107" s="59"/>
      <c r="E107" s="87"/>
      <c r="F107" s="88"/>
      <c r="G107" s="62"/>
      <c r="H107" s="63">
        <v>0</v>
      </c>
    </row>
    <row r="108" spans="2:10" x14ac:dyDescent="0.2">
      <c r="B108" s="57" t="s">
        <v>833</v>
      </c>
      <c r="C108" s="58"/>
      <c r="D108" s="59"/>
      <c r="E108" s="87"/>
      <c r="F108" s="88"/>
      <c r="G108" s="62"/>
      <c r="H108" s="63">
        <v>0</v>
      </c>
    </row>
    <row r="109" spans="2:10" x14ac:dyDescent="0.2">
      <c r="B109" s="57" t="s">
        <v>1051</v>
      </c>
      <c r="C109" s="58"/>
      <c r="D109" s="59"/>
      <c r="E109" s="87"/>
      <c r="F109" s="88"/>
      <c r="G109" s="62"/>
      <c r="H109" s="63">
        <v>0</v>
      </c>
    </row>
    <row r="110" spans="2:10" x14ac:dyDescent="0.2">
      <c r="B110" s="57" t="s">
        <v>1052</v>
      </c>
      <c r="C110" s="58"/>
      <c r="D110" s="59"/>
      <c r="E110" s="87"/>
      <c r="F110" s="88"/>
      <c r="G110" s="62"/>
      <c r="H110" s="63">
        <v>0</v>
      </c>
    </row>
    <row r="111" spans="2:10" x14ac:dyDescent="0.2">
      <c r="B111" s="57" t="s">
        <v>1053</v>
      </c>
      <c r="C111" s="58"/>
      <c r="D111" s="59"/>
      <c r="E111" s="87"/>
      <c r="F111" s="88"/>
      <c r="G111" s="62"/>
      <c r="H111" s="63">
        <v>0</v>
      </c>
    </row>
    <row r="112" spans="2:10" x14ac:dyDescent="0.2">
      <c r="B112" s="65" t="s">
        <v>19</v>
      </c>
      <c r="C112" s="66"/>
      <c r="D112" s="67"/>
      <c r="E112" s="89"/>
      <c r="F112" s="90"/>
      <c r="G112" s="78"/>
      <c r="H112" s="69">
        <f>SUM(H100:H111)</f>
        <v>0</v>
      </c>
    </row>
  </sheetData>
  <sortState ref="B48:K89">
    <sortCondition ref="B48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E5B87-F634-48E6-B03F-A3258B42D754}">
  <sheetPr codeName="List21"/>
  <dimension ref="A1:BE51"/>
  <sheetViews>
    <sheetView topLeftCell="A28" zoomScaleNormal="100" workbookViewId="0">
      <selection sqref="A1:G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1" t="s">
        <v>102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32</v>
      </c>
      <c r="B2" s="94"/>
      <c r="C2" s="95">
        <v>2017001577</v>
      </c>
      <c r="D2" s="95" t="s">
        <v>110</v>
      </c>
      <c r="E2" s="94"/>
      <c r="F2" s="96" t="s">
        <v>33</v>
      </c>
      <c r="G2" s="97"/>
    </row>
    <row r="3" spans="1:57" ht="3" hidden="1" customHeight="1" x14ac:dyDescent="0.2">
      <c r="A3" s="98"/>
      <c r="B3" s="99"/>
      <c r="C3" s="100"/>
      <c r="D3" s="100"/>
      <c r="E3" s="99"/>
      <c r="F3" s="101"/>
      <c r="G3" s="102"/>
    </row>
    <row r="4" spans="1:57" ht="12" customHeight="1" x14ac:dyDescent="0.2">
      <c r="A4" s="103" t="s">
        <v>34</v>
      </c>
      <c r="B4" s="99"/>
      <c r="C4" s="100"/>
      <c r="D4" s="100"/>
      <c r="E4" s="99"/>
      <c r="F4" s="101" t="s">
        <v>35</v>
      </c>
      <c r="G4" s="104"/>
    </row>
    <row r="5" spans="1:57" ht="12.95" customHeight="1" x14ac:dyDescent="0.2">
      <c r="A5" s="105" t="s">
        <v>107</v>
      </c>
      <c r="B5" s="106"/>
      <c r="C5" s="107" t="s">
        <v>108</v>
      </c>
      <c r="D5" s="21"/>
      <c r="E5" s="108"/>
      <c r="F5" s="101" t="s">
        <v>36</v>
      </c>
      <c r="G5" s="102"/>
    </row>
    <row r="6" spans="1:57" ht="12.95" customHeight="1" x14ac:dyDescent="0.2">
      <c r="A6" s="103" t="s">
        <v>37</v>
      </c>
      <c r="B6" s="99"/>
      <c r="C6" s="100"/>
      <c r="D6" s="100"/>
      <c r="E6" s="99"/>
      <c r="F6" s="101" t="s">
        <v>38</v>
      </c>
      <c r="G6" s="109"/>
    </row>
    <row r="7" spans="1:57" ht="12.95" customHeight="1" x14ac:dyDescent="0.2">
      <c r="A7" s="110" t="s">
        <v>104</v>
      </c>
      <c r="B7" s="111"/>
      <c r="C7" s="112" t="s">
        <v>105</v>
      </c>
      <c r="D7" s="113"/>
      <c r="E7" s="113"/>
      <c r="F7" s="114" t="s">
        <v>39</v>
      </c>
      <c r="G7" s="109">
        <f>IF(G6=0,,ROUND((F30+F32)/G6,1))</f>
        <v>0</v>
      </c>
    </row>
    <row r="8" spans="1:57" x14ac:dyDescent="0.2">
      <c r="A8" s="115" t="s">
        <v>40</v>
      </c>
      <c r="B8" s="101"/>
      <c r="C8" s="466" t="s">
        <v>835</v>
      </c>
      <c r="D8" s="466"/>
      <c r="E8" s="467"/>
      <c r="F8" s="101" t="s">
        <v>41</v>
      </c>
      <c r="G8" s="116"/>
    </row>
    <row r="9" spans="1:57" x14ac:dyDescent="0.2">
      <c r="A9" s="115" t="s">
        <v>42</v>
      </c>
      <c r="B9" s="101"/>
      <c r="C9" s="466"/>
      <c r="D9" s="466"/>
      <c r="E9" s="467"/>
      <c r="F9" s="101"/>
      <c r="G9" s="116"/>
    </row>
    <row r="10" spans="1:57" x14ac:dyDescent="0.2">
      <c r="A10" s="115" t="s">
        <v>43</v>
      </c>
      <c r="B10" s="101"/>
      <c r="C10" s="466" t="s">
        <v>834</v>
      </c>
      <c r="D10" s="466"/>
      <c r="E10" s="466"/>
      <c r="F10" s="101"/>
      <c r="G10" s="117"/>
    </row>
    <row r="11" spans="1:57" ht="13.5" customHeight="1" x14ac:dyDescent="0.2">
      <c r="A11" s="115" t="s">
        <v>44</v>
      </c>
      <c r="B11" s="101"/>
      <c r="C11" s="466"/>
      <c r="D11" s="466"/>
      <c r="E11" s="466"/>
      <c r="F11" s="101" t="s">
        <v>45</v>
      </c>
      <c r="G11" s="117"/>
      <c r="BA11" s="118"/>
      <c r="BB11" s="118"/>
      <c r="BC11" s="118"/>
      <c r="BD11" s="118"/>
      <c r="BE11" s="118"/>
    </row>
    <row r="12" spans="1:57" ht="12.75" customHeight="1" x14ac:dyDescent="0.2">
      <c r="A12" s="119" t="s">
        <v>46</v>
      </c>
      <c r="B12" s="99"/>
      <c r="C12" s="468"/>
      <c r="D12" s="468"/>
      <c r="E12" s="468"/>
      <c r="F12" s="120" t="s">
        <v>47</v>
      </c>
      <c r="G12" s="121"/>
    </row>
    <row r="13" spans="1:57" ht="28.5" customHeight="1" thickBot="1" x14ac:dyDescent="0.25">
      <c r="A13" s="122" t="s">
        <v>48</v>
      </c>
      <c r="B13" s="123"/>
      <c r="C13" s="123"/>
      <c r="D13" s="123"/>
      <c r="E13" s="124"/>
      <c r="F13" s="124"/>
      <c r="G13" s="125"/>
    </row>
    <row r="14" spans="1:57" ht="17.25" customHeight="1" thickBot="1" x14ac:dyDescent="0.25">
      <c r="A14" s="126" t="s">
        <v>49</v>
      </c>
      <c r="B14" s="127"/>
      <c r="C14" s="128"/>
      <c r="D14" s="129" t="s">
        <v>50</v>
      </c>
      <c r="E14" s="130"/>
      <c r="F14" s="130"/>
      <c r="G14" s="128"/>
    </row>
    <row r="15" spans="1:57" ht="15.95" customHeight="1" x14ac:dyDescent="0.2">
      <c r="A15" s="131"/>
      <c r="B15" s="132" t="s">
        <v>51</v>
      </c>
      <c r="C15" s="133">
        <f>'SO01 2017001577 Rek'!E46</f>
        <v>0</v>
      </c>
      <c r="D15" s="134" t="str">
        <f>'SO01 2017001577 Rek'!A51</f>
        <v>Zajištění stavby proti vnějším vlivům - provizorní</v>
      </c>
      <c r="E15" s="135"/>
      <c r="F15" s="136"/>
      <c r="G15" s="133">
        <f>'SO01 2017001577 Rek'!I51</f>
        <v>0</v>
      </c>
    </row>
    <row r="16" spans="1:57" ht="15.95" customHeight="1" x14ac:dyDescent="0.2">
      <c r="A16" s="131" t="s">
        <v>52</v>
      </c>
      <c r="B16" s="132" t="s">
        <v>53</v>
      </c>
      <c r="C16" s="133">
        <f>'SO01 2017001577 Rek'!F46</f>
        <v>0</v>
      </c>
      <c r="D16" s="98" t="str">
        <f>'SO01 2017001577 Rek'!A52</f>
        <v>Vytyčení sítí DOSS</v>
      </c>
      <c r="E16" s="137"/>
      <c r="F16" s="138"/>
      <c r="G16" s="133">
        <f>'SO01 2017001577 Rek'!I52</f>
        <v>0</v>
      </c>
    </row>
    <row r="17" spans="1:7" ht="15.95" customHeight="1" x14ac:dyDescent="0.2">
      <c r="A17" s="131" t="s">
        <v>54</v>
      </c>
      <c r="B17" s="132" t="s">
        <v>55</v>
      </c>
      <c r="C17" s="133">
        <f>'SO01 2017001577 Rek'!H46</f>
        <v>0</v>
      </c>
      <c r="D17" s="98" t="str">
        <f>'SO01 2017001577 Rek'!A53</f>
        <v>Přesun stavebních kapacit</v>
      </c>
      <c r="E17" s="137"/>
      <c r="F17" s="138"/>
      <c r="G17" s="133">
        <f>'SO01 2017001577 Rek'!I53</f>
        <v>0</v>
      </c>
    </row>
    <row r="18" spans="1:7" ht="15.95" customHeight="1" x14ac:dyDescent="0.2">
      <c r="A18" s="139" t="s">
        <v>56</v>
      </c>
      <c r="B18" s="140" t="s">
        <v>57</v>
      </c>
      <c r="C18" s="133">
        <f>'SO01 2017001577 Rek'!G46</f>
        <v>0</v>
      </c>
      <c r="D18" s="98" t="str">
        <f>'SO01 2017001577 Rek'!A54</f>
        <v>Mimostaveništní doprava</v>
      </c>
      <c r="E18" s="137"/>
      <c r="F18" s="138"/>
      <c r="G18" s="133">
        <f>'SO01 2017001577 Rek'!I54</f>
        <v>0</v>
      </c>
    </row>
    <row r="19" spans="1:7" ht="15.95" customHeight="1" x14ac:dyDescent="0.2">
      <c r="A19" s="141" t="s">
        <v>58</v>
      </c>
      <c r="B19" s="132"/>
      <c r="C19" s="133">
        <f>SUM(C15:C18)</f>
        <v>0</v>
      </c>
      <c r="D19" s="98" t="str">
        <f>'SO01 2017001577 Rek'!A55</f>
        <v>Zařízení staveniště</v>
      </c>
      <c r="E19" s="137"/>
      <c r="F19" s="138"/>
      <c r="G19" s="133">
        <f>'SO01 2017001577 Rek'!I55</f>
        <v>0</v>
      </c>
    </row>
    <row r="20" spans="1:7" ht="15.95" customHeight="1" x14ac:dyDescent="0.2">
      <c r="A20" s="141"/>
      <c r="B20" s="132"/>
      <c r="C20" s="133"/>
      <c r="D20" s="98" t="str">
        <f>'SO01 2017001577 Rek'!A56</f>
        <v>Provoz investora</v>
      </c>
      <c r="E20" s="137"/>
      <c r="F20" s="138"/>
      <c r="G20" s="133">
        <f>'SO01 2017001577 Rek'!I56</f>
        <v>0</v>
      </c>
    </row>
    <row r="21" spans="1:7" ht="15.95" customHeight="1" x14ac:dyDescent="0.2">
      <c r="A21" s="141" t="s">
        <v>29</v>
      </c>
      <c r="B21" s="132"/>
      <c r="C21" s="133">
        <f>'SO01 2017001577 Rek'!I46</f>
        <v>0</v>
      </c>
      <c r="D21" s="98" t="str">
        <f>'SO01 2017001577 Rek'!A57</f>
        <v>Kompletační činnost (IČD) - PD skutečného proveden</v>
      </c>
      <c r="E21" s="137"/>
      <c r="F21" s="138"/>
      <c r="G21" s="133">
        <f>'SO01 2017001577 Rek'!I57</f>
        <v>0</v>
      </c>
    </row>
    <row r="22" spans="1:7" ht="15.95" customHeight="1" x14ac:dyDescent="0.2">
      <c r="A22" s="142" t="s">
        <v>59</v>
      </c>
      <c r="C22" s="133">
        <f>C19+C21</f>
        <v>0</v>
      </c>
      <c r="D22" s="98" t="s">
        <v>60</v>
      </c>
      <c r="E22" s="137"/>
      <c r="F22" s="138"/>
      <c r="G22" s="133">
        <f>G23-SUM(G15:G21)</f>
        <v>0</v>
      </c>
    </row>
    <row r="23" spans="1:7" ht="15.95" customHeight="1" thickBot="1" x14ac:dyDescent="0.25">
      <c r="A23" s="464" t="s">
        <v>61</v>
      </c>
      <c r="B23" s="465"/>
      <c r="C23" s="143">
        <f>C22+G23</f>
        <v>0</v>
      </c>
      <c r="D23" s="144" t="s">
        <v>62</v>
      </c>
      <c r="E23" s="145"/>
      <c r="F23" s="146"/>
      <c r="G23" s="133">
        <f>'SO01 2017001577 Rek'!H61</f>
        <v>0</v>
      </c>
    </row>
    <row r="24" spans="1:7" x14ac:dyDescent="0.2">
      <c r="A24" s="147" t="s">
        <v>63</v>
      </c>
      <c r="B24" s="148"/>
      <c r="C24" s="149"/>
      <c r="D24" s="148" t="s">
        <v>64</v>
      </c>
      <c r="E24" s="148"/>
      <c r="F24" s="150" t="s">
        <v>65</v>
      </c>
      <c r="G24" s="151"/>
    </row>
    <row r="25" spans="1:7" x14ac:dyDescent="0.2">
      <c r="A25" s="142" t="s">
        <v>66</v>
      </c>
      <c r="C25" s="152"/>
      <c r="D25" s="1" t="s">
        <v>66</v>
      </c>
      <c r="F25" s="153" t="s">
        <v>66</v>
      </c>
      <c r="G25" s="154"/>
    </row>
    <row r="26" spans="1:7" ht="37.5" customHeight="1" x14ac:dyDescent="0.2">
      <c r="A26" s="142" t="s">
        <v>67</v>
      </c>
      <c r="B26" s="15"/>
      <c r="C26" s="152"/>
      <c r="D26" s="1" t="s">
        <v>67</v>
      </c>
      <c r="F26" s="153" t="s">
        <v>67</v>
      </c>
      <c r="G26" s="154"/>
    </row>
    <row r="27" spans="1:7" x14ac:dyDescent="0.2">
      <c r="A27" s="142"/>
      <c r="B27" s="155"/>
      <c r="C27" s="152"/>
      <c r="F27" s="153"/>
      <c r="G27" s="154"/>
    </row>
    <row r="28" spans="1:7" x14ac:dyDescent="0.2">
      <c r="A28" s="142" t="s">
        <v>68</v>
      </c>
      <c r="C28" s="152"/>
      <c r="D28" s="153" t="s">
        <v>69</v>
      </c>
      <c r="E28" s="152"/>
      <c r="F28" s="1" t="s">
        <v>69</v>
      </c>
      <c r="G28" s="154"/>
    </row>
    <row r="29" spans="1:7" ht="69" customHeight="1" x14ac:dyDescent="0.2">
      <c r="A29" s="142"/>
      <c r="C29" s="156"/>
      <c r="D29" s="157"/>
      <c r="E29" s="156"/>
      <c r="G29" s="154"/>
    </row>
    <row r="30" spans="1:7" x14ac:dyDescent="0.2">
      <c r="A30" s="158" t="s">
        <v>11</v>
      </c>
      <c r="B30" s="159"/>
      <c r="C30" s="160">
        <v>21</v>
      </c>
      <c r="D30" s="159" t="s">
        <v>70</v>
      </c>
      <c r="E30" s="161"/>
      <c r="F30" s="470">
        <f>C23-F32</f>
        <v>0</v>
      </c>
      <c r="G30" s="471"/>
    </row>
    <row r="31" spans="1:7" x14ac:dyDescent="0.2">
      <c r="A31" s="158" t="s">
        <v>71</v>
      </c>
      <c r="B31" s="159"/>
      <c r="C31" s="160">
        <f>C30</f>
        <v>21</v>
      </c>
      <c r="D31" s="159" t="s">
        <v>72</v>
      </c>
      <c r="E31" s="161"/>
      <c r="F31" s="470">
        <f>ROUND(PRODUCT(F30,C31/100),0)</f>
        <v>0</v>
      </c>
      <c r="G31" s="471"/>
    </row>
    <row r="32" spans="1:7" x14ac:dyDescent="0.2">
      <c r="A32" s="158" t="s">
        <v>11</v>
      </c>
      <c r="B32" s="159"/>
      <c r="C32" s="160">
        <v>0</v>
      </c>
      <c r="D32" s="159" t="s">
        <v>72</v>
      </c>
      <c r="E32" s="161"/>
      <c r="F32" s="470">
        <v>0</v>
      </c>
      <c r="G32" s="471"/>
    </row>
    <row r="33" spans="1:8" x14ac:dyDescent="0.2">
      <c r="A33" s="158" t="s">
        <v>71</v>
      </c>
      <c r="B33" s="162"/>
      <c r="C33" s="163">
        <f>C32</f>
        <v>0</v>
      </c>
      <c r="D33" s="159" t="s">
        <v>72</v>
      </c>
      <c r="E33" s="138"/>
      <c r="F33" s="470">
        <f>ROUND(PRODUCT(F32,C33/100),0)</f>
        <v>0</v>
      </c>
      <c r="G33" s="471"/>
    </row>
    <row r="34" spans="1:8" s="167" customFormat="1" ht="19.5" customHeight="1" thickBot="1" x14ac:dyDescent="0.3">
      <c r="A34" s="164" t="s">
        <v>73</v>
      </c>
      <c r="B34" s="165"/>
      <c r="C34" s="165"/>
      <c r="D34" s="165"/>
      <c r="E34" s="166"/>
      <c r="F34" s="472">
        <f>ROUND(SUM(F30:F33),0)</f>
        <v>0</v>
      </c>
      <c r="G34" s="473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474"/>
      <c r="C37" s="474"/>
      <c r="D37" s="474"/>
      <c r="E37" s="474"/>
      <c r="F37" s="474"/>
      <c r="G37" s="474"/>
      <c r="H37" s="1" t="s">
        <v>1</v>
      </c>
    </row>
    <row r="38" spans="1:8" ht="12.75" customHeight="1" x14ac:dyDescent="0.2">
      <c r="A38" s="168"/>
      <c r="B38" s="474"/>
      <c r="C38" s="474"/>
      <c r="D38" s="474"/>
      <c r="E38" s="474"/>
      <c r="F38" s="474"/>
      <c r="G38" s="474"/>
      <c r="H38" s="1" t="s">
        <v>1</v>
      </c>
    </row>
    <row r="39" spans="1:8" x14ac:dyDescent="0.2">
      <c r="A39" s="168"/>
      <c r="B39" s="474"/>
      <c r="C39" s="474"/>
      <c r="D39" s="474"/>
      <c r="E39" s="474"/>
      <c r="F39" s="474"/>
      <c r="G39" s="474"/>
      <c r="H39" s="1" t="s">
        <v>1</v>
      </c>
    </row>
    <row r="40" spans="1:8" x14ac:dyDescent="0.2">
      <c r="A40" s="168"/>
      <c r="B40" s="474"/>
      <c r="C40" s="474"/>
      <c r="D40" s="474"/>
      <c r="E40" s="474"/>
      <c r="F40" s="474"/>
      <c r="G40" s="474"/>
      <c r="H40" s="1" t="s">
        <v>1</v>
      </c>
    </row>
    <row r="41" spans="1:8" x14ac:dyDescent="0.2">
      <c r="A41" s="168"/>
      <c r="B41" s="474"/>
      <c r="C41" s="474"/>
      <c r="D41" s="474"/>
      <c r="E41" s="474"/>
      <c r="F41" s="474"/>
      <c r="G41" s="474"/>
      <c r="H41" s="1" t="s">
        <v>1</v>
      </c>
    </row>
    <row r="42" spans="1:8" x14ac:dyDescent="0.2">
      <c r="A42" s="168"/>
      <c r="B42" s="474"/>
      <c r="C42" s="474"/>
      <c r="D42" s="474"/>
      <c r="E42" s="474"/>
      <c r="F42" s="474"/>
      <c r="G42" s="474"/>
      <c r="H42" s="1" t="s">
        <v>1</v>
      </c>
    </row>
    <row r="43" spans="1:8" x14ac:dyDescent="0.2">
      <c r="A43" s="168"/>
      <c r="B43" s="474"/>
      <c r="C43" s="474"/>
      <c r="D43" s="474"/>
      <c r="E43" s="474"/>
      <c r="F43" s="474"/>
      <c r="G43" s="474"/>
      <c r="H43" s="1" t="s">
        <v>1</v>
      </c>
    </row>
    <row r="44" spans="1:8" ht="12.75" customHeight="1" x14ac:dyDescent="0.2">
      <c r="A44" s="168"/>
      <c r="B44" s="474"/>
      <c r="C44" s="474"/>
      <c r="D44" s="474"/>
      <c r="E44" s="474"/>
      <c r="F44" s="474"/>
      <c r="G44" s="474"/>
      <c r="H44" s="1" t="s">
        <v>1</v>
      </c>
    </row>
    <row r="45" spans="1:8" ht="12.75" customHeight="1" x14ac:dyDescent="0.2">
      <c r="A45" s="168"/>
      <c r="B45" s="474"/>
      <c r="C45" s="474"/>
      <c r="D45" s="474"/>
      <c r="E45" s="474"/>
      <c r="F45" s="474"/>
      <c r="G45" s="474"/>
      <c r="H45" s="1" t="s">
        <v>1</v>
      </c>
    </row>
    <row r="46" spans="1:8" x14ac:dyDescent="0.2">
      <c r="B46" s="469"/>
      <c r="C46" s="469"/>
      <c r="D46" s="469"/>
      <c r="E46" s="469"/>
      <c r="F46" s="469"/>
      <c r="G46" s="469"/>
    </row>
    <row r="47" spans="1:8" x14ac:dyDescent="0.2">
      <c r="B47" s="469"/>
      <c r="C47" s="469"/>
      <c r="D47" s="469"/>
      <c r="E47" s="469"/>
      <c r="F47" s="469"/>
      <c r="G47" s="469"/>
    </row>
    <row r="48" spans="1:8" x14ac:dyDescent="0.2">
      <c r="B48" s="469"/>
      <c r="C48" s="469"/>
      <c r="D48" s="469"/>
      <c r="E48" s="469"/>
      <c r="F48" s="469"/>
      <c r="G48" s="469"/>
    </row>
    <row r="49" spans="2:7" x14ac:dyDescent="0.2">
      <c r="B49" s="469"/>
      <c r="C49" s="469"/>
      <c r="D49" s="469"/>
      <c r="E49" s="469"/>
      <c r="F49" s="469"/>
      <c r="G49" s="469"/>
    </row>
    <row r="50" spans="2:7" x14ac:dyDescent="0.2">
      <c r="B50" s="469"/>
      <c r="C50" s="469"/>
      <c r="D50" s="469"/>
      <c r="E50" s="469"/>
      <c r="F50" s="469"/>
      <c r="G50" s="469"/>
    </row>
    <row r="51" spans="2:7" x14ac:dyDescent="0.2">
      <c r="B51" s="469"/>
      <c r="C51" s="469"/>
      <c r="D51" s="469"/>
      <c r="E51" s="469"/>
      <c r="F51" s="469"/>
      <c r="G51" s="469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02FA3-7E06-44ED-A2C8-23A68A47BB4F}">
  <sheetPr codeName="List31"/>
  <dimension ref="A1:IV11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9" ht="13.5" thickTop="1" x14ac:dyDescent="0.2">
      <c r="A1" s="475" t="s">
        <v>2</v>
      </c>
      <c r="B1" s="476"/>
      <c r="C1" s="169" t="s">
        <v>106</v>
      </c>
      <c r="D1" s="170"/>
      <c r="E1" s="171"/>
      <c r="F1" s="170"/>
      <c r="G1" s="172" t="s">
        <v>75</v>
      </c>
      <c r="H1" s="173">
        <v>2017001577</v>
      </c>
      <c r="I1" s="174"/>
    </row>
    <row r="2" spans="1:9" ht="13.5" thickBot="1" x14ac:dyDescent="0.25">
      <c r="A2" s="477" t="s">
        <v>76</v>
      </c>
      <c r="B2" s="478"/>
      <c r="C2" s="175" t="s">
        <v>109</v>
      </c>
      <c r="D2" s="176"/>
      <c r="E2" s="177"/>
      <c r="F2" s="176"/>
      <c r="G2" s="479" t="s">
        <v>110</v>
      </c>
      <c r="H2" s="480"/>
      <c r="I2" s="481"/>
    </row>
    <row r="3" spans="1:9" ht="13.5" thickTop="1" x14ac:dyDescent="0.2"/>
    <row r="4" spans="1:9" ht="19.5" customHeight="1" x14ac:dyDescent="0.25">
      <c r="A4" s="178" t="s">
        <v>77</v>
      </c>
      <c r="B4" s="179"/>
      <c r="C4" s="179"/>
      <c r="D4" s="179"/>
      <c r="E4" s="179"/>
      <c r="F4" s="179"/>
      <c r="G4" s="179"/>
      <c r="H4" s="179"/>
      <c r="I4" s="179"/>
    </row>
    <row r="5" spans="1:9" ht="13.5" thickBot="1" x14ac:dyDescent="0.25"/>
    <row r="6" spans="1:9" ht="13.5" thickBot="1" x14ac:dyDescent="0.25">
      <c r="A6" s="180"/>
      <c r="B6" s="181" t="s">
        <v>78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9" x14ac:dyDescent="0.2">
      <c r="A7" s="267" t="str">
        <f>'SO01 2017001577 Pol'!B7</f>
        <v>1</v>
      </c>
      <c r="B7" s="59" t="str">
        <f>'SO01 2017001577 Pol'!C7</f>
        <v>Zemní práce</v>
      </c>
      <c r="D7" s="186"/>
      <c r="E7" s="268">
        <f>'SO01 2017001577 Pol'!BA45</f>
        <v>0</v>
      </c>
      <c r="F7" s="269">
        <f>'SO01 2017001577 Pol'!BB45</f>
        <v>0</v>
      </c>
      <c r="G7" s="269">
        <f>'SO01 2017001577 Pol'!BC45</f>
        <v>0</v>
      </c>
      <c r="H7" s="269">
        <f>'SO01 2017001577 Pol'!BD45</f>
        <v>0</v>
      </c>
      <c r="I7" s="270">
        <f>'SO01 2017001577 Pol'!BE45</f>
        <v>0</v>
      </c>
    </row>
    <row r="8" spans="1:9" x14ac:dyDescent="0.2">
      <c r="A8" s="267" t="str">
        <f>'SO01 2017001577 Pol'!B46</f>
        <v>2</v>
      </c>
      <c r="B8" s="59" t="str">
        <f>'SO01 2017001577 Pol'!C46</f>
        <v>Základy a zvláštní zakládání</v>
      </c>
      <c r="D8" s="186"/>
      <c r="E8" s="268">
        <f>'SO01 2017001577 Pol'!BA63</f>
        <v>0</v>
      </c>
      <c r="F8" s="269">
        <f>'SO01 2017001577 Pol'!BB63</f>
        <v>0</v>
      </c>
      <c r="G8" s="269">
        <f>'SO01 2017001577 Pol'!BC63</f>
        <v>0</v>
      </c>
      <c r="H8" s="269">
        <f>'SO01 2017001577 Pol'!BD63</f>
        <v>0</v>
      </c>
      <c r="I8" s="270">
        <f>'SO01 2017001577 Pol'!BE63</f>
        <v>0</v>
      </c>
    </row>
    <row r="9" spans="1:9" x14ac:dyDescent="0.2">
      <c r="A9" s="267" t="str">
        <f>'SO01 2017001577 Pol'!B64</f>
        <v>3</v>
      </c>
      <c r="B9" s="59" t="str">
        <f>'SO01 2017001577 Pol'!C64</f>
        <v>Svislé a kompletní konstrukce</v>
      </c>
      <c r="D9" s="186"/>
      <c r="E9" s="268">
        <f>'SO01 2017001577 Pol'!BA82</f>
        <v>0</v>
      </c>
      <c r="F9" s="269">
        <f>'SO01 2017001577 Pol'!BB82</f>
        <v>0</v>
      </c>
      <c r="G9" s="269">
        <f>'SO01 2017001577 Pol'!BC82</f>
        <v>0</v>
      </c>
      <c r="H9" s="269">
        <f>'SO01 2017001577 Pol'!BD82</f>
        <v>0</v>
      </c>
      <c r="I9" s="270">
        <f>'SO01 2017001577 Pol'!BE82</f>
        <v>0</v>
      </c>
    </row>
    <row r="10" spans="1:9" x14ac:dyDescent="0.2">
      <c r="A10" s="267" t="str">
        <f>'SO01 2017001577 Pol'!B83</f>
        <v>314</v>
      </c>
      <c r="B10" s="59" t="str">
        <f>'SO01 2017001577 Pol'!C83</f>
        <v>Komín</v>
      </c>
      <c r="D10" s="186"/>
      <c r="E10" s="268">
        <f>'SO01 2017001577 Pol'!BA86</f>
        <v>0</v>
      </c>
      <c r="F10" s="269">
        <f>'SO01 2017001577 Pol'!BB86</f>
        <v>0</v>
      </c>
      <c r="G10" s="269">
        <f>'SO01 2017001577 Pol'!BC86</f>
        <v>0</v>
      </c>
      <c r="H10" s="269">
        <f>'SO01 2017001577 Pol'!BD86</f>
        <v>0</v>
      </c>
      <c r="I10" s="270">
        <f>'SO01 2017001577 Pol'!BE86</f>
        <v>0</v>
      </c>
    </row>
    <row r="11" spans="1:9" x14ac:dyDescent="0.2">
      <c r="A11" s="267" t="str">
        <f>'SO01 2017001577 Pol'!B87</f>
        <v>4</v>
      </c>
      <c r="B11" s="59" t="str">
        <f>'SO01 2017001577 Pol'!C87</f>
        <v>Vodorovné konstrukce</v>
      </c>
      <c r="D11" s="186"/>
      <c r="E11" s="268">
        <f>'SO01 2017001577 Pol'!BA90</f>
        <v>0</v>
      </c>
      <c r="F11" s="269">
        <f>'SO01 2017001577 Pol'!BB90</f>
        <v>0</v>
      </c>
      <c r="G11" s="269">
        <f>'SO01 2017001577 Pol'!BC90</f>
        <v>0</v>
      </c>
      <c r="H11" s="269">
        <f>'SO01 2017001577 Pol'!BD90</f>
        <v>0</v>
      </c>
      <c r="I11" s="270">
        <f>'SO01 2017001577 Pol'!BE90</f>
        <v>0</v>
      </c>
    </row>
    <row r="12" spans="1:9" x14ac:dyDescent="0.2">
      <c r="A12" s="267" t="str">
        <f>'SO01 2017001577 Pol'!B91</f>
        <v>5</v>
      </c>
      <c r="B12" s="59" t="str">
        <f>'SO01 2017001577 Pol'!C91</f>
        <v>Komunikace</v>
      </c>
      <c r="D12" s="186"/>
      <c r="E12" s="268">
        <f>'SO01 2017001577 Pol'!BA114</f>
        <v>0</v>
      </c>
      <c r="F12" s="269">
        <f>'SO01 2017001577 Pol'!BB114</f>
        <v>0</v>
      </c>
      <c r="G12" s="269">
        <f>'SO01 2017001577 Pol'!BC114</f>
        <v>0</v>
      </c>
      <c r="H12" s="269">
        <f>'SO01 2017001577 Pol'!BD114</f>
        <v>0</v>
      </c>
      <c r="I12" s="270">
        <f>'SO01 2017001577 Pol'!BE114</f>
        <v>0</v>
      </c>
    </row>
    <row r="13" spans="1:9" x14ac:dyDescent="0.2">
      <c r="A13" s="267" t="str">
        <f>'SO01 2017001577 Pol'!B115</f>
        <v>61</v>
      </c>
      <c r="B13" s="59" t="str">
        <f>'SO01 2017001577 Pol'!C115</f>
        <v>Upravy povrchů vnitřní</v>
      </c>
      <c r="D13" s="186"/>
      <c r="E13" s="268">
        <f>'SO01 2017001577 Pol'!BA124</f>
        <v>0</v>
      </c>
      <c r="F13" s="269">
        <f>'SO01 2017001577 Pol'!BB124</f>
        <v>0</v>
      </c>
      <c r="G13" s="269">
        <f>'SO01 2017001577 Pol'!BC124</f>
        <v>0</v>
      </c>
      <c r="H13" s="269">
        <f>'SO01 2017001577 Pol'!BD124</f>
        <v>0</v>
      </c>
      <c r="I13" s="270">
        <f>'SO01 2017001577 Pol'!BE124</f>
        <v>0</v>
      </c>
    </row>
    <row r="14" spans="1:9" x14ac:dyDescent="0.2">
      <c r="A14" s="267" t="str">
        <f>'SO01 2017001577 Pol'!B125</f>
        <v>62</v>
      </c>
      <c r="B14" s="59" t="str">
        <f>'SO01 2017001577 Pol'!C125</f>
        <v>Úpravy povrchů vnější</v>
      </c>
      <c r="D14" s="186"/>
      <c r="E14" s="268">
        <f>'SO01 2017001577 Pol'!BA136</f>
        <v>0</v>
      </c>
      <c r="F14" s="269">
        <f>'SO01 2017001577 Pol'!BB136</f>
        <v>0</v>
      </c>
      <c r="G14" s="269">
        <f>'SO01 2017001577 Pol'!BC136</f>
        <v>0</v>
      </c>
      <c r="H14" s="269">
        <f>'SO01 2017001577 Pol'!BD136</f>
        <v>0</v>
      </c>
      <c r="I14" s="270">
        <f>'SO01 2017001577 Pol'!BE136</f>
        <v>0</v>
      </c>
    </row>
    <row r="15" spans="1:9" x14ac:dyDescent="0.2">
      <c r="A15" s="267" t="str">
        <f>'SO01 2017001577 Pol'!B137</f>
        <v>63</v>
      </c>
      <c r="B15" s="59" t="str">
        <f>'SO01 2017001577 Pol'!C137</f>
        <v>Podlahy a podlahové konstrukce</v>
      </c>
      <c r="D15" s="186"/>
      <c r="E15" s="268">
        <f>'SO01 2017001577 Pol'!BA140</f>
        <v>0</v>
      </c>
      <c r="F15" s="269">
        <f>'SO01 2017001577 Pol'!BB140</f>
        <v>0</v>
      </c>
      <c r="G15" s="269">
        <f>'SO01 2017001577 Pol'!BC140</f>
        <v>0</v>
      </c>
      <c r="H15" s="269">
        <f>'SO01 2017001577 Pol'!BD140</f>
        <v>0</v>
      </c>
      <c r="I15" s="270">
        <f>'SO01 2017001577 Pol'!BE140</f>
        <v>0</v>
      </c>
    </row>
    <row r="16" spans="1:9" x14ac:dyDescent="0.2">
      <c r="A16" s="267" t="str">
        <f>'SO01 2017001577 Pol'!B141</f>
        <v>64</v>
      </c>
      <c r="B16" s="59" t="str">
        <f>'SO01 2017001577 Pol'!C141</f>
        <v>Výplně otvorů</v>
      </c>
      <c r="D16" s="186"/>
      <c r="E16" s="268">
        <f>'SO01 2017001577 Pol'!BA162</f>
        <v>0</v>
      </c>
      <c r="F16" s="269">
        <f>'SO01 2017001577 Pol'!BB162</f>
        <v>0</v>
      </c>
      <c r="G16" s="269">
        <f>'SO01 2017001577 Pol'!BC162</f>
        <v>0</v>
      </c>
      <c r="H16" s="269">
        <f>'SO01 2017001577 Pol'!BD162</f>
        <v>0</v>
      </c>
      <c r="I16" s="270">
        <f>'SO01 2017001577 Pol'!BE162</f>
        <v>0</v>
      </c>
    </row>
    <row r="17" spans="1:9" x14ac:dyDescent="0.2">
      <c r="A17" s="267" t="str">
        <f>'SO01 2017001577 Pol'!B163</f>
        <v>8</v>
      </c>
      <c r="B17" s="59" t="str">
        <f>'SO01 2017001577 Pol'!C163</f>
        <v>Trubní vedení</v>
      </c>
      <c r="D17" s="186"/>
      <c r="E17" s="268">
        <f>'SO01 2017001577 Pol'!BA174</f>
        <v>0</v>
      </c>
      <c r="F17" s="269">
        <f>'SO01 2017001577 Pol'!BB174</f>
        <v>0</v>
      </c>
      <c r="G17" s="269">
        <f>'SO01 2017001577 Pol'!BC174</f>
        <v>0</v>
      </c>
      <c r="H17" s="269">
        <f>'SO01 2017001577 Pol'!BD174</f>
        <v>0</v>
      </c>
      <c r="I17" s="270">
        <f>'SO01 2017001577 Pol'!BE174</f>
        <v>0</v>
      </c>
    </row>
    <row r="18" spans="1:9" x14ac:dyDescent="0.2">
      <c r="A18" s="267" t="str">
        <f>'SO01 2017001577 Pol'!B175</f>
        <v>91</v>
      </c>
      <c r="B18" s="59" t="str">
        <f>'SO01 2017001577 Pol'!C175</f>
        <v>Doplňující práce na komunikaci</v>
      </c>
      <c r="D18" s="186"/>
      <c r="E18" s="268">
        <f>'SO01 2017001577 Pol'!BA183</f>
        <v>0</v>
      </c>
      <c r="F18" s="269">
        <f>'SO01 2017001577 Pol'!BB183</f>
        <v>0</v>
      </c>
      <c r="G18" s="269">
        <f>'SO01 2017001577 Pol'!BC183</f>
        <v>0</v>
      </c>
      <c r="H18" s="269">
        <f>'SO01 2017001577 Pol'!BD183</f>
        <v>0</v>
      </c>
      <c r="I18" s="270">
        <f>'SO01 2017001577 Pol'!BE183</f>
        <v>0</v>
      </c>
    </row>
    <row r="19" spans="1:9" x14ac:dyDescent="0.2">
      <c r="A19" s="267" t="str">
        <f>'SO01 2017001577 Pol'!B184</f>
        <v>94</v>
      </c>
      <c r="B19" s="59" t="str">
        <f>'SO01 2017001577 Pol'!C184</f>
        <v>Lešení a stavební výtahy</v>
      </c>
      <c r="D19" s="186"/>
      <c r="E19" s="268">
        <f>'SO01 2017001577 Pol'!BA199</f>
        <v>0</v>
      </c>
      <c r="F19" s="269">
        <f>'SO01 2017001577 Pol'!BB199</f>
        <v>0</v>
      </c>
      <c r="G19" s="269">
        <f>'SO01 2017001577 Pol'!BC199</f>
        <v>0</v>
      </c>
      <c r="H19" s="269">
        <f>'SO01 2017001577 Pol'!BD199</f>
        <v>0</v>
      </c>
      <c r="I19" s="270">
        <f>'SO01 2017001577 Pol'!BE199</f>
        <v>0</v>
      </c>
    </row>
    <row r="20" spans="1:9" x14ac:dyDescent="0.2">
      <c r="A20" s="267" t="str">
        <f>'SO01 2017001577 Pol'!B200</f>
        <v>95</v>
      </c>
      <c r="B20" s="59" t="str">
        <f>'SO01 2017001577 Pol'!C200</f>
        <v>Dokončovací konstrukce na pozemních stavbách</v>
      </c>
      <c r="D20" s="186"/>
      <c r="E20" s="268">
        <f>'SO01 2017001577 Pol'!BA202</f>
        <v>0</v>
      </c>
      <c r="F20" s="269">
        <f>'SO01 2017001577 Pol'!BB202</f>
        <v>0</v>
      </c>
      <c r="G20" s="269">
        <f>'SO01 2017001577 Pol'!BC202</f>
        <v>0</v>
      </c>
      <c r="H20" s="269">
        <f>'SO01 2017001577 Pol'!BD202</f>
        <v>0</v>
      </c>
      <c r="I20" s="270">
        <f>'SO01 2017001577 Pol'!BE202</f>
        <v>0</v>
      </c>
    </row>
    <row r="21" spans="1:9" x14ac:dyDescent="0.2">
      <c r="A21" s="267" t="str">
        <f>'SO01 2017001577 Pol'!B203</f>
        <v>96</v>
      </c>
      <c r="B21" s="59" t="str">
        <f>'SO01 2017001577 Pol'!C203</f>
        <v>Bourání konstrukcí</v>
      </c>
      <c r="D21" s="186"/>
      <c r="E21" s="268">
        <f>'SO01 2017001577 Pol'!BA219</f>
        <v>0</v>
      </c>
      <c r="F21" s="269">
        <f>'SO01 2017001577 Pol'!BB219</f>
        <v>0</v>
      </c>
      <c r="G21" s="269">
        <f>'SO01 2017001577 Pol'!BC219</f>
        <v>0</v>
      </c>
      <c r="H21" s="269">
        <f>'SO01 2017001577 Pol'!BD219</f>
        <v>0</v>
      </c>
      <c r="I21" s="270">
        <f>'SO01 2017001577 Pol'!BE219</f>
        <v>0</v>
      </c>
    </row>
    <row r="22" spans="1:9" x14ac:dyDescent="0.2">
      <c r="A22" s="267" t="str">
        <f>'SO01 2017001577 Pol'!B220</f>
        <v>97</v>
      </c>
      <c r="B22" s="59" t="str">
        <f>'SO01 2017001577 Pol'!C220</f>
        <v>Prorážení otvorů</v>
      </c>
      <c r="D22" s="186"/>
      <c r="E22" s="268">
        <f>'SO01 2017001577 Pol'!BA226</f>
        <v>0</v>
      </c>
      <c r="F22" s="269">
        <f>'SO01 2017001577 Pol'!BB226</f>
        <v>0</v>
      </c>
      <c r="G22" s="269">
        <f>'SO01 2017001577 Pol'!BC226</f>
        <v>0</v>
      </c>
      <c r="H22" s="269">
        <f>'SO01 2017001577 Pol'!BD226</f>
        <v>0</v>
      </c>
      <c r="I22" s="270">
        <f>'SO01 2017001577 Pol'!BE226</f>
        <v>0</v>
      </c>
    </row>
    <row r="23" spans="1:9" x14ac:dyDescent="0.2">
      <c r="A23" s="267" t="str">
        <f>'SO01 2017001577 Pol'!B227</f>
        <v>98</v>
      </c>
      <c r="B23" s="59" t="str">
        <f>'SO01 2017001577 Pol'!C227</f>
        <v>Demolice</v>
      </c>
      <c r="D23" s="186"/>
      <c r="E23" s="268">
        <f>'SO01 2017001577 Pol'!BA229</f>
        <v>0</v>
      </c>
      <c r="F23" s="269">
        <f>'SO01 2017001577 Pol'!BB229</f>
        <v>0</v>
      </c>
      <c r="G23" s="269">
        <f>'SO01 2017001577 Pol'!BC229</f>
        <v>0</v>
      </c>
      <c r="H23" s="269">
        <f>'SO01 2017001577 Pol'!BD229</f>
        <v>0</v>
      </c>
      <c r="I23" s="270">
        <f>'SO01 2017001577 Pol'!BE229</f>
        <v>0</v>
      </c>
    </row>
    <row r="24" spans="1:9" x14ac:dyDescent="0.2">
      <c r="A24" s="267" t="str">
        <f>'SO01 2017001577 Pol'!B230</f>
        <v>99</v>
      </c>
      <c r="B24" s="59" t="str">
        <f>'SO01 2017001577 Pol'!C230</f>
        <v>Staveništní přesun hmot</v>
      </c>
      <c r="D24" s="186"/>
      <c r="E24" s="268">
        <f>'SO01 2017001577 Pol'!BA232</f>
        <v>0</v>
      </c>
      <c r="F24" s="269">
        <f>'SO01 2017001577 Pol'!BB232</f>
        <v>0</v>
      </c>
      <c r="G24" s="269">
        <f>'SO01 2017001577 Pol'!BC232</f>
        <v>0</v>
      </c>
      <c r="H24" s="269">
        <f>'SO01 2017001577 Pol'!BD232</f>
        <v>0</v>
      </c>
      <c r="I24" s="270">
        <f>'SO01 2017001577 Pol'!BE232</f>
        <v>0</v>
      </c>
    </row>
    <row r="25" spans="1:9" x14ac:dyDescent="0.2">
      <c r="A25" s="267" t="str">
        <f>'SO01 2017001577 Pol'!B233</f>
        <v>F0809</v>
      </c>
      <c r="B25" s="59" t="str">
        <f>'SO01 2017001577 Pol'!C233</f>
        <v>Požární zabezpečení - EPS</v>
      </c>
      <c r="D25" s="186"/>
      <c r="E25" s="268">
        <f>'SO01 2017001577 Pol'!BA237</f>
        <v>0</v>
      </c>
      <c r="F25" s="269">
        <f>'SO01 2017001577 Pol'!BB237</f>
        <v>0</v>
      </c>
      <c r="G25" s="269">
        <f>'SO01 2017001577 Pol'!BC237</f>
        <v>0</v>
      </c>
      <c r="H25" s="269">
        <f>'SO01 2017001577 Pol'!BD237</f>
        <v>0</v>
      </c>
      <c r="I25" s="270">
        <f>'SO01 2017001577 Pol'!BE237</f>
        <v>0</v>
      </c>
    </row>
    <row r="26" spans="1:9" x14ac:dyDescent="0.2">
      <c r="A26" s="267" t="str">
        <f>'SO01 2017001577 Pol'!B238</f>
        <v>711</v>
      </c>
      <c r="B26" s="59" t="str">
        <f>'SO01 2017001577 Pol'!C238</f>
        <v>Izolace proti vodě</v>
      </c>
      <c r="D26" s="186"/>
      <c r="E26" s="268">
        <f>'SO01 2017001577 Pol'!BA242</f>
        <v>0</v>
      </c>
      <c r="F26" s="269">
        <f>'SO01 2017001577 Pol'!BB242</f>
        <v>0</v>
      </c>
      <c r="G26" s="269">
        <f>'SO01 2017001577 Pol'!BC242</f>
        <v>0</v>
      </c>
      <c r="H26" s="269">
        <f>'SO01 2017001577 Pol'!BD242</f>
        <v>0</v>
      </c>
      <c r="I26" s="270">
        <f>'SO01 2017001577 Pol'!BE242</f>
        <v>0</v>
      </c>
    </row>
    <row r="27" spans="1:9" x14ac:dyDescent="0.2">
      <c r="A27" s="267" t="str">
        <f>'SO01 2017001577 Pol'!B243</f>
        <v>712</v>
      </c>
      <c r="B27" s="59" t="str">
        <f>'SO01 2017001577 Pol'!C243</f>
        <v>Živičné krytiny</v>
      </c>
      <c r="D27" s="186"/>
      <c r="E27" s="268">
        <f>'SO01 2017001577 Pol'!BA247</f>
        <v>0</v>
      </c>
      <c r="F27" s="269">
        <f>'SO01 2017001577 Pol'!BB247</f>
        <v>0</v>
      </c>
      <c r="G27" s="269">
        <f>'SO01 2017001577 Pol'!BC247</f>
        <v>0</v>
      </c>
      <c r="H27" s="269">
        <f>'SO01 2017001577 Pol'!BD247</f>
        <v>0</v>
      </c>
      <c r="I27" s="270">
        <f>'SO01 2017001577 Pol'!BE247</f>
        <v>0</v>
      </c>
    </row>
    <row r="28" spans="1:9" x14ac:dyDescent="0.2">
      <c r="A28" s="267" t="str">
        <f>'SO01 2017001577 Pol'!B248</f>
        <v>713</v>
      </c>
      <c r="B28" s="59" t="str">
        <f>'SO01 2017001577 Pol'!C248</f>
        <v>Izolace tepelné</v>
      </c>
      <c r="D28" s="186"/>
      <c r="E28" s="268">
        <f>'SO01 2017001577 Pol'!BA253</f>
        <v>0</v>
      </c>
      <c r="F28" s="269">
        <f>'SO01 2017001577 Pol'!BB253</f>
        <v>0</v>
      </c>
      <c r="G28" s="269">
        <f>'SO01 2017001577 Pol'!BC253</f>
        <v>0</v>
      </c>
      <c r="H28" s="269">
        <f>'SO01 2017001577 Pol'!BD253</f>
        <v>0</v>
      </c>
      <c r="I28" s="270">
        <f>'SO01 2017001577 Pol'!BE253</f>
        <v>0</v>
      </c>
    </row>
    <row r="29" spans="1:9" x14ac:dyDescent="0.2">
      <c r="A29" s="267" t="str">
        <f>'SO01 2017001577 Pol'!B254</f>
        <v>720a</v>
      </c>
      <c r="B29" s="59" t="str">
        <f>'SO01 2017001577 Pol'!C254</f>
        <v>Venkovní kanalizace</v>
      </c>
      <c r="D29" s="186"/>
      <c r="E29" s="268">
        <f>'SO01 2017001577 Pol'!BA256</f>
        <v>0</v>
      </c>
      <c r="F29" s="269">
        <f>'SO01 2017001577 Pol'!BB256</f>
        <v>0</v>
      </c>
      <c r="G29" s="269">
        <f>'SO01 2017001577 Pol'!BC256</f>
        <v>0</v>
      </c>
      <c r="H29" s="269">
        <f>'SO01 2017001577 Pol'!BD256</f>
        <v>0</v>
      </c>
      <c r="I29" s="270">
        <f>'SO01 2017001577 Pol'!BE256</f>
        <v>0</v>
      </c>
    </row>
    <row r="30" spans="1:9" x14ac:dyDescent="0.2">
      <c r="A30" s="267" t="str">
        <f>'SO01 2017001577 Pol'!B257</f>
        <v>722</v>
      </c>
      <c r="B30" s="59" t="str">
        <f>'SO01 2017001577 Pol'!C257</f>
        <v>Vnitřní vodovod</v>
      </c>
      <c r="D30" s="186"/>
      <c r="E30" s="268">
        <f>'SO01 2017001577 Pol'!BA260</f>
        <v>0</v>
      </c>
      <c r="F30" s="269">
        <f>'SO01 2017001577 Pol'!BB260</f>
        <v>0</v>
      </c>
      <c r="G30" s="269">
        <f>'SO01 2017001577 Pol'!BC260</f>
        <v>0</v>
      </c>
      <c r="H30" s="269">
        <f>'SO01 2017001577 Pol'!BD260</f>
        <v>0</v>
      </c>
      <c r="I30" s="270">
        <f>'SO01 2017001577 Pol'!BE260</f>
        <v>0</v>
      </c>
    </row>
    <row r="31" spans="1:9" x14ac:dyDescent="0.2">
      <c r="A31" s="267" t="str">
        <f>'SO01 2017001577 Pol'!B261</f>
        <v>725</v>
      </c>
      <c r="B31" s="59" t="str">
        <f>'SO01 2017001577 Pol'!C261</f>
        <v>Zařizovací předměty</v>
      </c>
      <c r="D31" s="186"/>
      <c r="E31" s="268">
        <f>'SO01 2017001577 Pol'!BA267</f>
        <v>0</v>
      </c>
      <c r="F31" s="269">
        <f>'SO01 2017001577 Pol'!BB267</f>
        <v>0</v>
      </c>
      <c r="G31" s="269">
        <f>'SO01 2017001577 Pol'!BC267</f>
        <v>0</v>
      </c>
      <c r="H31" s="269">
        <f>'SO01 2017001577 Pol'!BD267</f>
        <v>0</v>
      </c>
      <c r="I31" s="270">
        <f>'SO01 2017001577 Pol'!BE267</f>
        <v>0</v>
      </c>
    </row>
    <row r="32" spans="1:9" x14ac:dyDescent="0.2">
      <c r="A32" s="267" t="str">
        <f>'SO01 2017001577 Pol'!B268</f>
        <v>726</v>
      </c>
      <c r="B32" s="59" t="str">
        <f>'SO01 2017001577 Pol'!C268</f>
        <v>Instalační prefabrikáty</v>
      </c>
      <c r="D32" s="186"/>
      <c r="E32" s="268">
        <f>'SO01 2017001577 Pol'!BA271</f>
        <v>0</v>
      </c>
      <c r="F32" s="269">
        <f>'SO01 2017001577 Pol'!BB271</f>
        <v>0</v>
      </c>
      <c r="G32" s="269">
        <f>'SO01 2017001577 Pol'!BC271</f>
        <v>0</v>
      </c>
      <c r="H32" s="269">
        <f>'SO01 2017001577 Pol'!BD271</f>
        <v>0</v>
      </c>
      <c r="I32" s="270">
        <f>'SO01 2017001577 Pol'!BE271</f>
        <v>0</v>
      </c>
    </row>
    <row r="33" spans="1:256" x14ac:dyDescent="0.2">
      <c r="A33" s="267" t="str">
        <f>'SO01 2017001577 Pol'!B272</f>
        <v>762</v>
      </c>
      <c r="B33" s="59" t="str">
        <f>'SO01 2017001577 Pol'!C272</f>
        <v>Konstrukce tesařské</v>
      </c>
      <c r="D33" s="186"/>
      <c r="E33" s="268">
        <f>'SO01 2017001577 Pol'!BA283</f>
        <v>0</v>
      </c>
      <c r="F33" s="269">
        <f>'SO01 2017001577 Pol'!BB283</f>
        <v>0</v>
      </c>
      <c r="G33" s="269">
        <f>'SO01 2017001577 Pol'!BC283</f>
        <v>0</v>
      </c>
      <c r="H33" s="269">
        <f>'SO01 2017001577 Pol'!BD283</f>
        <v>0</v>
      </c>
      <c r="I33" s="270">
        <f>'SO01 2017001577 Pol'!BE283</f>
        <v>0</v>
      </c>
    </row>
    <row r="34" spans="1:256" x14ac:dyDescent="0.2">
      <c r="A34" s="267" t="str">
        <f>'SO01 2017001577 Pol'!B284</f>
        <v>764</v>
      </c>
      <c r="B34" s="59" t="str">
        <f>'SO01 2017001577 Pol'!C284</f>
        <v>Konstrukce klempířské</v>
      </c>
      <c r="D34" s="186"/>
      <c r="E34" s="268">
        <f>'SO01 2017001577 Pol'!BA321</f>
        <v>0</v>
      </c>
      <c r="F34" s="269">
        <f>'SO01 2017001577 Pol'!BB321</f>
        <v>0</v>
      </c>
      <c r="G34" s="269">
        <f>'SO01 2017001577 Pol'!BC321</f>
        <v>0</v>
      </c>
      <c r="H34" s="269">
        <f>'SO01 2017001577 Pol'!BD321</f>
        <v>0</v>
      </c>
      <c r="I34" s="270">
        <f>'SO01 2017001577 Pol'!BE321</f>
        <v>0</v>
      </c>
    </row>
    <row r="35" spans="1:256" x14ac:dyDescent="0.2">
      <c r="A35" s="267" t="str">
        <f>'SO01 2017001577 Pol'!B322</f>
        <v>765</v>
      </c>
      <c r="B35" s="59" t="str">
        <f>'SO01 2017001577 Pol'!C322</f>
        <v>Krytiny tvrdé</v>
      </c>
      <c r="D35" s="186"/>
      <c r="E35" s="268">
        <f>'SO01 2017001577 Pol'!BA327</f>
        <v>0</v>
      </c>
      <c r="F35" s="269">
        <f>'SO01 2017001577 Pol'!BB327</f>
        <v>0</v>
      </c>
      <c r="G35" s="269">
        <f>'SO01 2017001577 Pol'!BC327</f>
        <v>0</v>
      </c>
      <c r="H35" s="269">
        <f>'SO01 2017001577 Pol'!BD327</f>
        <v>0</v>
      </c>
      <c r="I35" s="270">
        <f>'SO01 2017001577 Pol'!BE327</f>
        <v>0</v>
      </c>
    </row>
    <row r="36" spans="1:256" x14ac:dyDescent="0.2">
      <c r="A36" s="267" t="str">
        <f>'SO01 2017001577 Pol'!B328</f>
        <v>766</v>
      </c>
      <c r="B36" s="59" t="str">
        <f>'SO01 2017001577 Pol'!C328</f>
        <v>Konstrukce truhlářské</v>
      </c>
      <c r="D36" s="186"/>
      <c r="E36" s="268">
        <f>'SO01 2017001577 Pol'!BA356</f>
        <v>0</v>
      </c>
      <c r="F36" s="269">
        <f>'SO01 2017001577 Pol'!BB356</f>
        <v>0</v>
      </c>
      <c r="G36" s="269">
        <f>'SO01 2017001577 Pol'!BC356</f>
        <v>0</v>
      </c>
      <c r="H36" s="269">
        <f>'SO01 2017001577 Pol'!BD356</f>
        <v>0</v>
      </c>
      <c r="I36" s="270">
        <f>'SO01 2017001577 Pol'!BE356</f>
        <v>0</v>
      </c>
    </row>
    <row r="37" spans="1:256" x14ac:dyDescent="0.2">
      <c r="A37" s="267" t="str">
        <f>'SO01 2017001577 Pol'!B357</f>
        <v>767</v>
      </c>
      <c r="B37" s="59" t="str">
        <f>'SO01 2017001577 Pol'!C357</f>
        <v>Konstrukce zámečnické</v>
      </c>
      <c r="D37" s="186"/>
      <c r="E37" s="268">
        <f>'SO01 2017001577 Pol'!BA370</f>
        <v>0</v>
      </c>
      <c r="F37" s="269">
        <f>'SO01 2017001577 Pol'!BB370</f>
        <v>0</v>
      </c>
      <c r="G37" s="269">
        <f>'SO01 2017001577 Pol'!BC370</f>
        <v>0</v>
      </c>
      <c r="H37" s="269">
        <f>'SO01 2017001577 Pol'!BD370</f>
        <v>0</v>
      </c>
      <c r="I37" s="270">
        <f>'SO01 2017001577 Pol'!BE370</f>
        <v>0</v>
      </c>
    </row>
    <row r="38" spans="1:256" x14ac:dyDescent="0.2">
      <c r="A38" s="267" t="str">
        <f>'SO01 2017001577 Pol'!B371</f>
        <v>769</v>
      </c>
      <c r="B38" s="59" t="str">
        <f>'SO01 2017001577 Pol'!C371</f>
        <v>Otvorové prvky z plastu</v>
      </c>
      <c r="D38" s="186"/>
      <c r="E38" s="268">
        <f>'SO01 2017001577 Pol'!BA418</f>
        <v>0</v>
      </c>
      <c r="F38" s="269">
        <f>'SO01 2017001577 Pol'!BB418</f>
        <v>0</v>
      </c>
      <c r="G38" s="269">
        <f>'SO01 2017001577 Pol'!BC418</f>
        <v>0</v>
      </c>
      <c r="H38" s="269">
        <f>'SO01 2017001577 Pol'!BD418</f>
        <v>0</v>
      </c>
      <c r="I38" s="270">
        <f>'SO01 2017001577 Pol'!BE418</f>
        <v>0</v>
      </c>
    </row>
    <row r="39" spans="1:256" x14ac:dyDescent="0.2">
      <c r="A39" s="267" t="str">
        <f>'SO01 2017001577 Pol'!B419</f>
        <v>771</v>
      </c>
      <c r="B39" s="59" t="str">
        <f>'SO01 2017001577 Pol'!C419</f>
        <v>Podlahy z dlaždic a obklady</v>
      </c>
      <c r="D39" s="186"/>
      <c r="E39" s="268">
        <f>'SO01 2017001577 Pol'!BA450</f>
        <v>0</v>
      </c>
      <c r="F39" s="269">
        <f>'SO01 2017001577 Pol'!BB450</f>
        <v>0</v>
      </c>
      <c r="G39" s="269">
        <f>'SO01 2017001577 Pol'!BC450</f>
        <v>0</v>
      </c>
      <c r="H39" s="269">
        <f>'SO01 2017001577 Pol'!BD450</f>
        <v>0</v>
      </c>
      <c r="I39" s="270">
        <f>'SO01 2017001577 Pol'!BE450</f>
        <v>0</v>
      </c>
    </row>
    <row r="40" spans="1:256" x14ac:dyDescent="0.2">
      <c r="A40" s="267" t="str">
        <f>'SO01 2017001577 Pol'!B451</f>
        <v>776</v>
      </c>
      <c r="B40" s="59" t="str">
        <f>'SO01 2017001577 Pol'!C451</f>
        <v>Podlahy povlakové</v>
      </c>
      <c r="D40" s="186"/>
      <c r="E40" s="268">
        <f>'SO01 2017001577 Pol'!BA460</f>
        <v>0</v>
      </c>
      <c r="F40" s="269">
        <f>'SO01 2017001577 Pol'!BB460</f>
        <v>0</v>
      </c>
      <c r="G40" s="269">
        <f>'SO01 2017001577 Pol'!BC460</f>
        <v>0</v>
      </c>
      <c r="H40" s="269">
        <f>'SO01 2017001577 Pol'!BD460</f>
        <v>0</v>
      </c>
      <c r="I40" s="270">
        <f>'SO01 2017001577 Pol'!BE460</f>
        <v>0</v>
      </c>
    </row>
    <row r="41" spans="1:256" x14ac:dyDescent="0.2">
      <c r="A41" s="267" t="str">
        <f>'SO01 2017001577 Pol'!B461</f>
        <v>781</v>
      </c>
      <c r="B41" s="59" t="str">
        <f>'SO01 2017001577 Pol'!C461</f>
        <v>Obklady keramické</v>
      </c>
      <c r="D41" s="186"/>
      <c r="E41" s="268">
        <f>'SO01 2017001577 Pol'!BA486</f>
        <v>0</v>
      </c>
      <c r="F41" s="269">
        <f>'SO01 2017001577 Pol'!BB486</f>
        <v>0</v>
      </c>
      <c r="G41" s="269">
        <f>'SO01 2017001577 Pol'!BC486</f>
        <v>0</v>
      </c>
      <c r="H41" s="269">
        <f>'SO01 2017001577 Pol'!BD486</f>
        <v>0</v>
      </c>
      <c r="I41" s="270">
        <f>'SO01 2017001577 Pol'!BE486</f>
        <v>0</v>
      </c>
    </row>
    <row r="42" spans="1:256" x14ac:dyDescent="0.2">
      <c r="A42" s="267" t="str">
        <f>'SO01 2017001577 Pol'!B487</f>
        <v>783</v>
      </c>
      <c r="B42" s="59" t="str">
        <f>'SO01 2017001577 Pol'!C487</f>
        <v>Nátěry</v>
      </c>
      <c r="D42" s="186"/>
      <c r="E42" s="268">
        <f>'SO01 2017001577 Pol'!BA503</f>
        <v>0</v>
      </c>
      <c r="F42" s="269">
        <f>'SO01 2017001577 Pol'!BB503</f>
        <v>0</v>
      </c>
      <c r="G42" s="269">
        <f>'SO01 2017001577 Pol'!BC503</f>
        <v>0</v>
      </c>
      <c r="H42" s="269">
        <f>'SO01 2017001577 Pol'!BD503</f>
        <v>0</v>
      </c>
      <c r="I42" s="270">
        <f>'SO01 2017001577 Pol'!BE503</f>
        <v>0</v>
      </c>
    </row>
    <row r="43" spans="1:256" x14ac:dyDescent="0.2">
      <c r="A43" s="267" t="str">
        <f>'SO01 2017001577 Pol'!B504</f>
        <v>784</v>
      </c>
      <c r="B43" s="59" t="str">
        <f>'SO01 2017001577 Pol'!C504</f>
        <v>Malby</v>
      </c>
      <c r="D43" s="186"/>
      <c r="E43" s="268">
        <f>'SO01 2017001577 Pol'!BA510</f>
        <v>0</v>
      </c>
      <c r="F43" s="269">
        <f>'SO01 2017001577 Pol'!BB510</f>
        <v>0</v>
      </c>
      <c r="G43" s="269">
        <f>'SO01 2017001577 Pol'!BC510</f>
        <v>0</v>
      </c>
      <c r="H43" s="269">
        <f>'SO01 2017001577 Pol'!BD510</f>
        <v>0</v>
      </c>
      <c r="I43" s="270">
        <f>'SO01 2017001577 Pol'!BE510</f>
        <v>0</v>
      </c>
    </row>
    <row r="44" spans="1:256" x14ac:dyDescent="0.2">
      <c r="A44" s="267">
        <f>'SO01 2017001577 Pol'!B511</f>
        <v>0</v>
      </c>
      <c r="B44" s="59">
        <f>'SO01 2017001577 Pol'!C511</f>
        <v>0</v>
      </c>
      <c r="D44" s="186"/>
      <c r="E44" s="268">
        <f>'SO01 2017001577 Pol'!BA514</f>
        <v>0</v>
      </c>
      <c r="F44" s="269">
        <f>'SO01 2017001577 Pol'!BB514</f>
        <v>0</v>
      </c>
      <c r="G44" s="269">
        <f>'SO01 2017001577 Pol'!BC514</f>
        <v>0</v>
      </c>
      <c r="H44" s="269">
        <f>'SO01 2017001577 Pol'!BD514</f>
        <v>0</v>
      </c>
      <c r="I44" s="270">
        <f>'SO01 2017001577 Pol'!BE514</f>
        <v>0</v>
      </c>
    </row>
    <row r="45" spans="1:256" ht="13.5" thickBot="1" x14ac:dyDescent="0.25">
      <c r="A45" s="267" t="str">
        <f>'SO01 2017001577 Pol'!B515</f>
        <v>D96</v>
      </c>
      <c r="B45" s="59" t="str">
        <f>'SO01 2017001577 Pol'!C515</f>
        <v>Přesuny suti a vybouraných hmot</v>
      </c>
      <c r="D45" s="186"/>
      <c r="E45" s="268">
        <f>'SO01 2017001577 Pol'!BA523</f>
        <v>0</v>
      </c>
      <c r="F45" s="269">
        <f>'SO01 2017001577 Pol'!BB523</f>
        <v>0</v>
      </c>
      <c r="G45" s="269">
        <f>'SO01 2017001577 Pol'!BC523</f>
        <v>0</v>
      </c>
      <c r="H45" s="269">
        <f>'SO01 2017001577 Pol'!BD523</f>
        <v>0</v>
      </c>
      <c r="I45" s="270">
        <f>'SO01 2017001577 Pol'!BE523</f>
        <v>0</v>
      </c>
    </row>
    <row r="46" spans="1:256" ht="13.5" thickBot="1" x14ac:dyDescent="0.25">
      <c r="A46" s="187"/>
      <c r="B46" s="188" t="s">
        <v>79</v>
      </c>
      <c r="C46" s="188"/>
      <c r="D46" s="189"/>
      <c r="E46" s="190">
        <f>SUM(E7:E45)</f>
        <v>0</v>
      </c>
      <c r="F46" s="191">
        <f>SUM(F7:F45)</f>
        <v>0</v>
      </c>
      <c r="G46" s="191">
        <f>SUM(G7:G45)</f>
        <v>0</v>
      </c>
      <c r="H46" s="191">
        <f>SUM(H7:H45)</f>
        <v>0</v>
      </c>
      <c r="I46" s="192">
        <f>SUM(I7:I45)</f>
        <v>0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</row>
    <row r="48" spans="1:256" ht="18" x14ac:dyDescent="0.25">
      <c r="A48" s="179" t="s">
        <v>80</v>
      </c>
      <c r="B48" s="179"/>
      <c r="C48" s="179"/>
      <c r="D48" s="179"/>
      <c r="E48" s="179"/>
      <c r="F48" s="179"/>
      <c r="G48" s="193"/>
      <c r="H48" s="179"/>
      <c r="I48" s="179"/>
      <c r="BA48" s="118"/>
      <c r="BB48" s="118"/>
      <c r="BC48" s="118"/>
      <c r="BD48" s="118"/>
      <c r="BE48" s="118"/>
    </row>
    <row r="49" spans="1:53" ht="13.5" thickBot="1" x14ac:dyDescent="0.25"/>
    <row r="50" spans="1:53" x14ac:dyDescent="0.2">
      <c r="A50" s="147" t="s">
        <v>81</v>
      </c>
      <c r="B50" s="148"/>
      <c r="C50" s="148"/>
      <c r="D50" s="194"/>
      <c r="E50" s="195" t="s">
        <v>82</v>
      </c>
      <c r="F50" s="196" t="s">
        <v>12</v>
      </c>
      <c r="G50" s="197" t="s">
        <v>83</v>
      </c>
      <c r="H50" s="198"/>
      <c r="I50" s="199" t="s">
        <v>82</v>
      </c>
    </row>
    <row r="51" spans="1:53" x14ac:dyDescent="0.2">
      <c r="A51" s="141" t="s">
        <v>825</v>
      </c>
      <c r="B51" s="132"/>
      <c r="C51" s="132"/>
      <c r="D51" s="200"/>
      <c r="E51" s="201"/>
      <c r="F51" s="202"/>
      <c r="G51" s="203">
        <v>0</v>
      </c>
      <c r="H51" s="204"/>
      <c r="I51" s="205">
        <f t="shared" ref="I51:I60" si="0">E51+F51*G51/100</f>
        <v>0</v>
      </c>
      <c r="BA51" s="1">
        <v>0</v>
      </c>
    </row>
    <row r="52" spans="1:53" x14ac:dyDescent="0.2">
      <c r="A52" s="141" t="s">
        <v>826</v>
      </c>
      <c r="B52" s="132"/>
      <c r="C52" s="132"/>
      <c r="D52" s="200"/>
      <c r="E52" s="201"/>
      <c r="F52" s="202"/>
      <c r="G52" s="203">
        <v>0</v>
      </c>
      <c r="H52" s="204"/>
      <c r="I52" s="205">
        <f t="shared" si="0"/>
        <v>0</v>
      </c>
      <c r="BA52" s="1">
        <v>0</v>
      </c>
    </row>
    <row r="53" spans="1:53" x14ac:dyDescent="0.2">
      <c r="A53" s="141" t="s">
        <v>827</v>
      </c>
      <c r="B53" s="132"/>
      <c r="C53" s="132"/>
      <c r="D53" s="200"/>
      <c r="E53" s="201"/>
      <c r="F53" s="202"/>
      <c r="G53" s="203">
        <v>0</v>
      </c>
      <c r="H53" s="204"/>
      <c r="I53" s="205">
        <f t="shared" si="0"/>
        <v>0</v>
      </c>
      <c r="BA53" s="1">
        <v>0</v>
      </c>
    </row>
    <row r="54" spans="1:53" x14ac:dyDescent="0.2">
      <c r="A54" s="141" t="s">
        <v>828</v>
      </c>
      <c r="B54" s="132"/>
      <c r="C54" s="132"/>
      <c r="D54" s="200"/>
      <c r="E54" s="201"/>
      <c r="F54" s="202"/>
      <c r="G54" s="203">
        <v>0</v>
      </c>
      <c r="H54" s="204"/>
      <c r="I54" s="205">
        <f t="shared" si="0"/>
        <v>0</v>
      </c>
      <c r="BA54" s="1">
        <v>0</v>
      </c>
    </row>
    <row r="55" spans="1:53" x14ac:dyDescent="0.2">
      <c r="A55" s="141" t="s">
        <v>829</v>
      </c>
      <c r="B55" s="132"/>
      <c r="C55" s="132"/>
      <c r="D55" s="200"/>
      <c r="E55" s="201"/>
      <c r="F55" s="202"/>
      <c r="G55" s="203">
        <v>0</v>
      </c>
      <c r="H55" s="204"/>
      <c r="I55" s="205">
        <f t="shared" si="0"/>
        <v>0</v>
      </c>
      <c r="BA55" s="1">
        <v>1</v>
      </c>
    </row>
    <row r="56" spans="1:53" x14ac:dyDescent="0.2">
      <c r="A56" s="141" t="s">
        <v>830</v>
      </c>
      <c r="B56" s="132"/>
      <c r="C56" s="132"/>
      <c r="D56" s="200"/>
      <c r="E56" s="201"/>
      <c r="F56" s="202"/>
      <c r="G56" s="203">
        <v>0</v>
      </c>
      <c r="H56" s="204"/>
      <c r="I56" s="205">
        <f t="shared" si="0"/>
        <v>0</v>
      </c>
      <c r="BA56" s="1">
        <v>1</v>
      </c>
    </row>
    <row r="57" spans="1:53" x14ac:dyDescent="0.2">
      <c r="A57" s="141" t="s">
        <v>831</v>
      </c>
      <c r="B57" s="132"/>
      <c r="C57" s="132"/>
      <c r="D57" s="200"/>
      <c r="E57" s="201"/>
      <c r="F57" s="202"/>
      <c r="G57" s="203">
        <v>0</v>
      </c>
      <c r="H57" s="204"/>
      <c r="I57" s="205">
        <f t="shared" si="0"/>
        <v>0</v>
      </c>
      <c r="BA57" s="1">
        <v>2</v>
      </c>
    </row>
    <row r="58" spans="1:53" x14ac:dyDescent="0.2">
      <c r="A58" s="141" t="s">
        <v>832</v>
      </c>
      <c r="B58" s="132"/>
      <c r="C58" s="132"/>
      <c r="D58" s="200"/>
      <c r="E58" s="201"/>
      <c r="F58" s="202"/>
      <c r="G58" s="203">
        <v>0</v>
      </c>
      <c r="H58" s="204"/>
      <c r="I58" s="205">
        <f t="shared" si="0"/>
        <v>0</v>
      </c>
      <c r="BA58" s="1">
        <v>2</v>
      </c>
    </row>
    <row r="59" spans="1:53" x14ac:dyDescent="0.2">
      <c r="A59" s="141" t="s">
        <v>833</v>
      </c>
      <c r="B59" s="132"/>
      <c r="C59" s="132"/>
      <c r="D59" s="200"/>
      <c r="E59" s="201"/>
      <c r="F59" s="202"/>
      <c r="G59" s="203">
        <v>0</v>
      </c>
      <c r="H59" s="204"/>
      <c r="I59" s="205">
        <f t="shared" si="0"/>
        <v>0</v>
      </c>
      <c r="BA59" s="1">
        <v>0</v>
      </c>
    </row>
    <row r="60" spans="1:53" x14ac:dyDescent="0.2">
      <c r="A60" s="141" t="s">
        <v>833</v>
      </c>
      <c r="B60" s="132"/>
      <c r="C60" s="132"/>
      <c r="D60" s="200"/>
      <c r="E60" s="201"/>
      <c r="F60" s="202"/>
      <c r="G60" s="203">
        <v>0</v>
      </c>
      <c r="H60" s="204"/>
      <c r="I60" s="205">
        <f t="shared" si="0"/>
        <v>0</v>
      </c>
      <c r="BA60" s="1">
        <v>0</v>
      </c>
    </row>
    <row r="61" spans="1:53" ht="13.5" thickBot="1" x14ac:dyDescent="0.25">
      <c r="A61" s="206"/>
      <c r="B61" s="207" t="s">
        <v>84</v>
      </c>
      <c r="C61" s="208"/>
      <c r="D61" s="209"/>
      <c r="E61" s="210"/>
      <c r="F61" s="211"/>
      <c r="G61" s="211"/>
      <c r="H61" s="482">
        <f>SUM(I51:I60)</f>
        <v>0</v>
      </c>
      <c r="I61" s="483"/>
    </row>
    <row r="63" spans="1:53" x14ac:dyDescent="0.2">
      <c r="B63" s="12"/>
      <c r="F63" s="212"/>
      <c r="G63" s="213"/>
      <c r="H63" s="213"/>
      <c r="I63" s="43"/>
    </row>
    <row r="64" spans="1:53" x14ac:dyDescent="0.2">
      <c r="F64" s="212"/>
      <c r="G64" s="213"/>
      <c r="H64" s="213"/>
      <c r="I64" s="43"/>
    </row>
    <row r="65" spans="6:9" x14ac:dyDescent="0.2">
      <c r="F65" s="212"/>
      <c r="G65" s="213"/>
      <c r="H65" s="213"/>
      <c r="I65" s="43"/>
    </row>
    <row r="66" spans="6:9" x14ac:dyDescent="0.2">
      <c r="F66" s="212"/>
      <c r="G66" s="213"/>
      <c r="H66" s="213"/>
      <c r="I66" s="43"/>
    </row>
    <row r="67" spans="6:9" x14ac:dyDescent="0.2">
      <c r="F67" s="212"/>
      <c r="G67" s="213"/>
      <c r="H67" s="213"/>
      <c r="I67" s="43"/>
    </row>
    <row r="68" spans="6:9" x14ac:dyDescent="0.2">
      <c r="F68" s="212"/>
      <c r="G68" s="213"/>
      <c r="H68" s="213"/>
      <c r="I68" s="43"/>
    </row>
    <row r="69" spans="6:9" x14ac:dyDescent="0.2">
      <c r="F69" s="212"/>
      <c r="G69" s="213"/>
      <c r="H69" s="213"/>
      <c r="I69" s="43"/>
    </row>
    <row r="70" spans="6:9" x14ac:dyDescent="0.2">
      <c r="F70" s="212"/>
      <c r="G70" s="213"/>
      <c r="H70" s="213"/>
      <c r="I70" s="43"/>
    </row>
    <row r="71" spans="6:9" x14ac:dyDescent="0.2">
      <c r="F71" s="212"/>
      <c r="G71" s="213"/>
      <c r="H71" s="213"/>
      <c r="I71" s="43"/>
    </row>
    <row r="72" spans="6:9" x14ac:dyDescent="0.2">
      <c r="F72" s="212"/>
      <c r="G72" s="213"/>
      <c r="H72" s="213"/>
      <c r="I72" s="43"/>
    </row>
    <row r="73" spans="6:9" x14ac:dyDescent="0.2">
      <c r="F73" s="212"/>
      <c r="G73" s="213"/>
      <c r="H73" s="213"/>
      <c r="I73" s="43"/>
    </row>
    <row r="74" spans="6:9" x14ac:dyDescent="0.2">
      <c r="F74" s="212"/>
      <c r="G74" s="213"/>
      <c r="H74" s="213"/>
      <c r="I74" s="43"/>
    </row>
    <row r="75" spans="6:9" x14ac:dyDescent="0.2">
      <c r="F75" s="212"/>
      <c r="G75" s="213"/>
      <c r="H75" s="213"/>
      <c r="I75" s="43"/>
    </row>
    <row r="76" spans="6:9" x14ac:dyDescent="0.2">
      <c r="F76" s="212"/>
      <c r="G76" s="213"/>
      <c r="H76" s="213"/>
      <c r="I76" s="43"/>
    </row>
    <row r="77" spans="6:9" x14ac:dyDescent="0.2">
      <c r="F77" s="212"/>
      <c r="G77" s="213"/>
      <c r="H77" s="213"/>
      <c r="I77" s="43"/>
    </row>
    <row r="78" spans="6:9" x14ac:dyDescent="0.2">
      <c r="F78" s="212"/>
      <c r="G78" s="213"/>
      <c r="H78" s="213"/>
      <c r="I78" s="43"/>
    </row>
    <row r="79" spans="6:9" x14ac:dyDescent="0.2">
      <c r="F79" s="212"/>
      <c r="G79" s="213"/>
      <c r="H79" s="213"/>
      <c r="I79" s="43"/>
    </row>
    <row r="80" spans="6:9" x14ac:dyDescent="0.2">
      <c r="F80" s="212"/>
      <c r="G80" s="213"/>
      <c r="H80" s="213"/>
      <c r="I80" s="43"/>
    </row>
    <row r="81" spans="6:9" x14ac:dyDescent="0.2">
      <c r="F81" s="212"/>
      <c r="G81" s="213"/>
      <c r="H81" s="213"/>
      <c r="I81" s="43"/>
    </row>
    <row r="82" spans="6:9" x14ac:dyDescent="0.2">
      <c r="F82" s="212"/>
      <c r="G82" s="213"/>
      <c r="H82" s="213"/>
      <c r="I82" s="43"/>
    </row>
    <row r="83" spans="6:9" x14ac:dyDescent="0.2">
      <c r="F83" s="212"/>
      <c r="G83" s="213"/>
      <c r="H83" s="213"/>
      <c r="I83" s="43"/>
    </row>
    <row r="84" spans="6:9" x14ac:dyDescent="0.2">
      <c r="F84" s="212"/>
      <c r="G84" s="213"/>
      <c r="H84" s="213"/>
      <c r="I84" s="43"/>
    </row>
    <row r="85" spans="6:9" x14ac:dyDescent="0.2">
      <c r="F85" s="212"/>
      <c r="G85" s="213"/>
      <c r="H85" s="213"/>
      <c r="I85" s="43"/>
    </row>
    <row r="86" spans="6:9" x14ac:dyDescent="0.2">
      <c r="F86" s="212"/>
      <c r="G86" s="213"/>
      <c r="H86" s="213"/>
      <c r="I86" s="43"/>
    </row>
    <row r="87" spans="6:9" x14ac:dyDescent="0.2">
      <c r="F87" s="212"/>
      <c r="G87" s="213"/>
      <c r="H87" s="213"/>
      <c r="I87" s="43"/>
    </row>
    <row r="88" spans="6:9" x14ac:dyDescent="0.2">
      <c r="F88" s="212"/>
      <c r="G88" s="213"/>
      <c r="H88" s="213"/>
      <c r="I88" s="43"/>
    </row>
    <row r="89" spans="6:9" x14ac:dyDescent="0.2">
      <c r="F89" s="212"/>
      <c r="G89" s="213"/>
      <c r="H89" s="213"/>
      <c r="I89" s="43"/>
    </row>
    <row r="90" spans="6:9" x14ac:dyDescent="0.2">
      <c r="F90" s="212"/>
      <c r="G90" s="213"/>
      <c r="H90" s="213"/>
      <c r="I90" s="43"/>
    </row>
    <row r="91" spans="6:9" x14ac:dyDescent="0.2">
      <c r="F91" s="212"/>
      <c r="G91" s="213"/>
      <c r="H91" s="213"/>
      <c r="I91" s="43"/>
    </row>
    <row r="92" spans="6:9" x14ac:dyDescent="0.2">
      <c r="F92" s="212"/>
      <c r="G92" s="213"/>
      <c r="H92" s="213"/>
      <c r="I92" s="43"/>
    </row>
    <row r="93" spans="6:9" x14ac:dyDescent="0.2">
      <c r="F93" s="212"/>
      <c r="G93" s="213"/>
      <c r="H93" s="213"/>
      <c r="I93" s="43"/>
    </row>
    <row r="94" spans="6:9" x14ac:dyDescent="0.2">
      <c r="F94" s="212"/>
      <c r="G94" s="213"/>
      <c r="H94" s="213"/>
      <c r="I94" s="43"/>
    </row>
    <row r="95" spans="6:9" x14ac:dyDescent="0.2">
      <c r="F95" s="212"/>
      <c r="G95" s="213"/>
      <c r="H95" s="213"/>
      <c r="I95" s="43"/>
    </row>
    <row r="96" spans="6:9" x14ac:dyDescent="0.2">
      <c r="F96" s="212"/>
      <c r="G96" s="213"/>
      <c r="H96" s="213"/>
      <c r="I96" s="43"/>
    </row>
    <row r="97" spans="6:9" x14ac:dyDescent="0.2">
      <c r="F97" s="212"/>
      <c r="G97" s="213"/>
      <c r="H97" s="213"/>
      <c r="I97" s="43"/>
    </row>
    <row r="98" spans="6:9" x14ac:dyDescent="0.2">
      <c r="F98" s="212"/>
      <c r="G98" s="213"/>
      <c r="H98" s="213"/>
      <c r="I98" s="43"/>
    </row>
    <row r="99" spans="6:9" x14ac:dyDescent="0.2">
      <c r="F99" s="212"/>
      <c r="G99" s="213"/>
      <c r="H99" s="213"/>
      <c r="I99" s="43"/>
    </row>
    <row r="100" spans="6:9" x14ac:dyDescent="0.2">
      <c r="F100" s="212"/>
      <c r="G100" s="213"/>
      <c r="H100" s="213"/>
      <c r="I100" s="43"/>
    </row>
    <row r="101" spans="6:9" x14ac:dyDescent="0.2">
      <c r="F101" s="212"/>
      <c r="G101" s="213"/>
      <c r="H101" s="213"/>
      <c r="I101" s="43"/>
    </row>
    <row r="102" spans="6:9" x14ac:dyDescent="0.2">
      <c r="F102" s="212"/>
      <c r="G102" s="213"/>
      <c r="H102" s="213"/>
      <c r="I102" s="43"/>
    </row>
    <row r="103" spans="6:9" x14ac:dyDescent="0.2">
      <c r="F103" s="212"/>
      <c r="G103" s="213"/>
      <c r="H103" s="213"/>
      <c r="I103" s="43"/>
    </row>
    <row r="104" spans="6:9" x14ac:dyDescent="0.2">
      <c r="F104" s="212"/>
      <c r="G104" s="213"/>
      <c r="H104" s="213"/>
      <c r="I104" s="43"/>
    </row>
    <row r="105" spans="6:9" x14ac:dyDescent="0.2">
      <c r="F105" s="212"/>
      <c r="G105" s="213"/>
      <c r="H105" s="213"/>
      <c r="I105" s="43"/>
    </row>
    <row r="106" spans="6:9" x14ac:dyDescent="0.2">
      <c r="F106" s="212"/>
      <c r="G106" s="213"/>
      <c r="H106" s="213"/>
      <c r="I106" s="43"/>
    </row>
    <row r="107" spans="6:9" x14ac:dyDescent="0.2">
      <c r="F107" s="212"/>
      <c r="G107" s="213"/>
      <c r="H107" s="213"/>
      <c r="I107" s="43"/>
    </row>
    <row r="108" spans="6:9" x14ac:dyDescent="0.2">
      <c r="F108" s="212"/>
      <c r="G108" s="213"/>
      <c r="H108" s="213"/>
      <c r="I108" s="43"/>
    </row>
    <row r="109" spans="6:9" x14ac:dyDescent="0.2">
      <c r="F109" s="212"/>
      <c r="G109" s="213"/>
      <c r="H109" s="213"/>
      <c r="I109" s="43"/>
    </row>
    <row r="110" spans="6:9" x14ac:dyDescent="0.2">
      <c r="F110" s="212"/>
      <c r="G110" s="213"/>
      <c r="H110" s="213"/>
      <c r="I110" s="43"/>
    </row>
    <row r="111" spans="6:9" x14ac:dyDescent="0.2">
      <c r="F111" s="212"/>
      <c r="G111" s="213"/>
      <c r="H111" s="213"/>
      <c r="I111" s="43"/>
    </row>
    <row r="112" spans="6:9" x14ac:dyDescent="0.2">
      <c r="F112" s="212"/>
      <c r="G112" s="213"/>
      <c r="H112" s="213"/>
      <c r="I112" s="43"/>
    </row>
  </sheetData>
  <mergeCells count="4">
    <mergeCell ref="A1:B1"/>
    <mergeCell ref="A2:B2"/>
    <mergeCell ref="G2:I2"/>
    <mergeCell ref="H61:I6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34131-BC6B-4D2B-AE58-29891397B897}">
  <sheetPr codeName="List2"/>
  <dimension ref="A1:CB584"/>
  <sheetViews>
    <sheetView showGridLines="0" showZeros="0" tabSelected="1" topLeftCell="A221" zoomScaleNormal="100" zoomScaleSheetLayoutView="100" workbookViewId="0">
      <selection activeCell="C234" sqref="C234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2" customWidth="1"/>
    <col min="6" max="6" width="9.85546875" style="214" customWidth="1"/>
    <col min="7" max="7" width="13.85546875" style="214" customWidth="1"/>
    <col min="8" max="8" width="11.7109375" style="214" customWidth="1"/>
    <col min="9" max="9" width="11.5703125" style="214" customWidth="1"/>
    <col min="10" max="10" width="11" style="214" customWidth="1"/>
    <col min="11" max="11" width="10.42578125" style="214" customWidth="1"/>
    <col min="12" max="12" width="75.42578125" style="214" customWidth="1"/>
    <col min="13" max="13" width="45.28515625" style="214" customWidth="1"/>
    <col min="14" max="256" width="9.140625" style="214"/>
    <col min="257" max="257" width="4.42578125" style="214" customWidth="1"/>
    <col min="258" max="258" width="11.5703125" style="214" customWidth="1"/>
    <col min="259" max="259" width="40.42578125" style="214" customWidth="1"/>
    <col min="260" max="260" width="5.5703125" style="214" customWidth="1"/>
    <col min="261" max="261" width="8.5703125" style="214" customWidth="1"/>
    <col min="262" max="262" width="9.85546875" style="214" customWidth="1"/>
    <col min="263" max="263" width="13.85546875" style="214" customWidth="1"/>
    <col min="264" max="264" width="11.7109375" style="214" customWidth="1"/>
    <col min="265" max="265" width="11.5703125" style="214" customWidth="1"/>
    <col min="266" max="266" width="11" style="214" customWidth="1"/>
    <col min="267" max="267" width="10.42578125" style="214" customWidth="1"/>
    <col min="268" max="268" width="75.42578125" style="214" customWidth="1"/>
    <col min="269" max="269" width="45.28515625" style="214" customWidth="1"/>
    <col min="270" max="512" width="9.140625" style="214"/>
    <col min="513" max="513" width="4.42578125" style="214" customWidth="1"/>
    <col min="514" max="514" width="11.5703125" style="214" customWidth="1"/>
    <col min="515" max="515" width="40.42578125" style="214" customWidth="1"/>
    <col min="516" max="516" width="5.5703125" style="214" customWidth="1"/>
    <col min="517" max="517" width="8.5703125" style="214" customWidth="1"/>
    <col min="518" max="518" width="9.85546875" style="214" customWidth="1"/>
    <col min="519" max="519" width="13.85546875" style="214" customWidth="1"/>
    <col min="520" max="520" width="11.7109375" style="214" customWidth="1"/>
    <col min="521" max="521" width="11.5703125" style="214" customWidth="1"/>
    <col min="522" max="522" width="11" style="214" customWidth="1"/>
    <col min="523" max="523" width="10.42578125" style="214" customWidth="1"/>
    <col min="524" max="524" width="75.42578125" style="214" customWidth="1"/>
    <col min="525" max="525" width="45.28515625" style="214" customWidth="1"/>
    <col min="526" max="768" width="9.140625" style="214"/>
    <col min="769" max="769" width="4.42578125" style="214" customWidth="1"/>
    <col min="770" max="770" width="11.5703125" style="214" customWidth="1"/>
    <col min="771" max="771" width="40.42578125" style="214" customWidth="1"/>
    <col min="772" max="772" width="5.5703125" style="214" customWidth="1"/>
    <col min="773" max="773" width="8.5703125" style="214" customWidth="1"/>
    <col min="774" max="774" width="9.85546875" style="214" customWidth="1"/>
    <col min="775" max="775" width="13.85546875" style="214" customWidth="1"/>
    <col min="776" max="776" width="11.7109375" style="214" customWidth="1"/>
    <col min="777" max="777" width="11.5703125" style="214" customWidth="1"/>
    <col min="778" max="778" width="11" style="214" customWidth="1"/>
    <col min="779" max="779" width="10.42578125" style="214" customWidth="1"/>
    <col min="780" max="780" width="75.42578125" style="214" customWidth="1"/>
    <col min="781" max="781" width="45.28515625" style="214" customWidth="1"/>
    <col min="782" max="1024" width="9.140625" style="214"/>
    <col min="1025" max="1025" width="4.42578125" style="214" customWidth="1"/>
    <col min="1026" max="1026" width="11.5703125" style="214" customWidth="1"/>
    <col min="1027" max="1027" width="40.42578125" style="214" customWidth="1"/>
    <col min="1028" max="1028" width="5.5703125" style="214" customWidth="1"/>
    <col min="1029" max="1029" width="8.5703125" style="214" customWidth="1"/>
    <col min="1030" max="1030" width="9.85546875" style="214" customWidth="1"/>
    <col min="1031" max="1031" width="13.85546875" style="214" customWidth="1"/>
    <col min="1032" max="1032" width="11.7109375" style="214" customWidth="1"/>
    <col min="1033" max="1033" width="11.5703125" style="214" customWidth="1"/>
    <col min="1034" max="1034" width="11" style="214" customWidth="1"/>
    <col min="1035" max="1035" width="10.42578125" style="214" customWidth="1"/>
    <col min="1036" max="1036" width="75.42578125" style="214" customWidth="1"/>
    <col min="1037" max="1037" width="45.28515625" style="214" customWidth="1"/>
    <col min="1038" max="1280" width="9.140625" style="214"/>
    <col min="1281" max="1281" width="4.42578125" style="214" customWidth="1"/>
    <col min="1282" max="1282" width="11.5703125" style="214" customWidth="1"/>
    <col min="1283" max="1283" width="40.42578125" style="214" customWidth="1"/>
    <col min="1284" max="1284" width="5.5703125" style="214" customWidth="1"/>
    <col min="1285" max="1285" width="8.5703125" style="214" customWidth="1"/>
    <col min="1286" max="1286" width="9.85546875" style="214" customWidth="1"/>
    <col min="1287" max="1287" width="13.85546875" style="214" customWidth="1"/>
    <col min="1288" max="1288" width="11.7109375" style="214" customWidth="1"/>
    <col min="1289" max="1289" width="11.5703125" style="214" customWidth="1"/>
    <col min="1290" max="1290" width="11" style="214" customWidth="1"/>
    <col min="1291" max="1291" width="10.42578125" style="214" customWidth="1"/>
    <col min="1292" max="1292" width="75.42578125" style="214" customWidth="1"/>
    <col min="1293" max="1293" width="45.28515625" style="214" customWidth="1"/>
    <col min="1294" max="1536" width="9.140625" style="214"/>
    <col min="1537" max="1537" width="4.42578125" style="214" customWidth="1"/>
    <col min="1538" max="1538" width="11.5703125" style="214" customWidth="1"/>
    <col min="1539" max="1539" width="40.42578125" style="214" customWidth="1"/>
    <col min="1540" max="1540" width="5.5703125" style="214" customWidth="1"/>
    <col min="1541" max="1541" width="8.5703125" style="214" customWidth="1"/>
    <col min="1542" max="1542" width="9.85546875" style="214" customWidth="1"/>
    <col min="1543" max="1543" width="13.85546875" style="214" customWidth="1"/>
    <col min="1544" max="1544" width="11.7109375" style="214" customWidth="1"/>
    <col min="1545" max="1545" width="11.5703125" style="214" customWidth="1"/>
    <col min="1546" max="1546" width="11" style="214" customWidth="1"/>
    <col min="1547" max="1547" width="10.42578125" style="214" customWidth="1"/>
    <col min="1548" max="1548" width="75.42578125" style="214" customWidth="1"/>
    <col min="1549" max="1549" width="45.28515625" style="214" customWidth="1"/>
    <col min="1550" max="1792" width="9.140625" style="214"/>
    <col min="1793" max="1793" width="4.42578125" style="214" customWidth="1"/>
    <col min="1794" max="1794" width="11.5703125" style="214" customWidth="1"/>
    <col min="1795" max="1795" width="40.42578125" style="214" customWidth="1"/>
    <col min="1796" max="1796" width="5.5703125" style="214" customWidth="1"/>
    <col min="1797" max="1797" width="8.5703125" style="214" customWidth="1"/>
    <col min="1798" max="1798" width="9.85546875" style="214" customWidth="1"/>
    <col min="1799" max="1799" width="13.85546875" style="214" customWidth="1"/>
    <col min="1800" max="1800" width="11.7109375" style="214" customWidth="1"/>
    <col min="1801" max="1801" width="11.5703125" style="214" customWidth="1"/>
    <col min="1802" max="1802" width="11" style="214" customWidth="1"/>
    <col min="1803" max="1803" width="10.42578125" style="214" customWidth="1"/>
    <col min="1804" max="1804" width="75.42578125" style="214" customWidth="1"/>
    <col min="1805" max="1805" width="45.28515625" style="214" customWidth="1"/>
    <col min="1806" max="2048" width="9.140625" style="214"/>
    <col min="2049" max="2049" width="4.42578125" style="214" customWidth="1"/>
    <col min="2050" max="2050" width="11.5703125" style="214" customWidth="1"/>
    <col min="2051" max="2051" width="40.42578125" style="214" customWidth="1"/>
    <col min="2052" max="2052" width="5.5703125" style="214" customWidth="1"/>
    <col min="2053" max="2053" width="8.5703125" style="214" customWidth="1"/>
    <col min="2054" max="2054" width="9.85546875" style="214" customWidth="1"/>
    <col min="2055" max="2055" width="13.85546875" style="214" customWidth="1"/>
    <col min="2056" max="2056" width="11.7109375" style="214" customWidth="1"/>
    <col min="2057" max="2057" width="11.5703125" style="214" customWidth="1"/>
    <col min="2058" max="2058" width="11" style="214" customWidth="1"/>
    <col min="2059" max="2059" width="10.42578125" style="214" customWidth="1"/>
    <col min="2060" max="2060" width="75.42578125" style="214" customWidth="1"/>
    <col min="2061" max="2061" width="45.28515625" style="214" customWidth="1"/>
    <col min="2062" max="2304" width="9.140625" style="214"/>
    <col min="2305" max="2305" width="4.42578125" style="214" customWidth="1"/>
    <col min="2306" max="2306" width="11.5703125" style="214" customWidth="1"/>
    <col min="2307" max="2307" width="40.42578125" style="214" customWidth="1"/>
    <col min="2308" max="2308" width="5.5703125" style="214" customWidth="1"/>
    <col min="2309" max="2309" width="8.5703125" style="214" customWidth="1"/>
    <col min="2310" max="2310" width="9.85546875" style="214" customWidth="1"/>
    <col min="2311" max="2311" width="13.85546875" style="214" customWidth="1"/>
    <col min="2312" max="2312" width="11.7109375" style="214" customWidth="1"/>
    <col min="2313" max="2313" width="11.5703125" style="214" customWidth="1"/>
    <col min="2314" max="2314" width="11" style="214" customWidth="1"/>
    <col min="2315" max="2315" width="10.42578125" style="214" customWidth="1"/>
    <col min="2316" max="2316" width="75.42578125" style="214" customWidth="1"/>
    <col min="2317" max="2317" width="45.28515625" style="214" customWidth="1"/>
    <col min="2318" max="2560" width="9.140625" style="214"/>
    <col min="2561" max="2561" width="4.42578125" style="214" customWidth="1"/>
    <col min="2562" max="2562" width="11.5703125" style="214" customWidth="1"/>
    <col min="2563" max="2563" width="40.42578125" style="214" customWidth="1"/>
    <col min="2564" max="2564" width="5.5703125" style="214" customWidth="1"/>
    <col min="2565" max="2565" width="8.5703125" style="214" customWidth="1"/>
    <col min="2566" max="2566" width="9.85546875" style="214" customWidth="1"/>
    <col min="2567" max="2567" width="13.85546875" style="214" customWidth="1"/>
    <col min="2568" max="2568" width="11.7109375" style="214" customWidth="1"/>
    <col min="2569" max="2569" width="11.5703125" style="214" customWidth="1"/>
    <col min="2570" max="2570" width="11" style="214" customWidth="1"/>
    <col min="2571" max="2571" width="10.42578125" style="214" customWidth="1"/>
    <col min="2572" max="2572" width="75.42578125" style="214" customWidth="1"/>
    <col min="2573" max="2573" width="45.28515625" style="214" customWidth="1"/>
    <col min="2574" max="2816" width="9.140625" style="214"/>
    <col min="2817" max="2817" width="4.42578125" style="214" customWidth="1"/>
    <col min="2818" max="2818" width="11.5703125" style="214" customWidth="1"/>
    <col min="2819" max="2819" width="40.42578125" style="214" customWidth="1"/>
    <col min="2820" max="2820" width="5.5703125" style="214" customWidth="1"/>
    <col min="2821" max="2821" width="8.5703125" style="214" customWidth="1"/>
    <col min="2822" max="2822" width="9.85546875" style="214" customWidth="1"/>
    <col min="2823" max="2823" width="13.85546875" style="214" customWidth="1"/>
    <col min="2824" max="2824" width="11.7109375" style="214" customWidth="1"/>
    <col min="2825" max="2825" width="11.5703125" style="214" customWidth="1"/>
    <col min="2826" max="2826" width="11" style="214" customWidth="1"/>
    <col min="2827" max="2827" width="10.42578125" style="214" customWidth="1"/>
    <col min="2828" max="2828" width="75.42578125" style="214" customWidth="1"/>
    <col min="2829" max="2829" width="45.28515625" style="214" customWidth="1"/>
    <col min="2830" max="3072" width="9.140625" style="214"/>
    <col min="3073" max="3073" width="4.42578125" style="214" customWidth="1"/>
    <col min="3074" max="3074" width="11.5703125" style="214" customWidth="1"/>
    <col min="3075" max="3075" width="40.42578125" style="214" customWidth="1"/>
    <col min="3076" max="3076" width="5.5703125" style="214" customWidth="1"/>
    <col min="3077" max="3077" width="8.5703125" style="214" customWidth="1"/>
    <col min="3078" max="3078" width="9.85546875" style="214" customWidth="1"/>
    <col min="3079" max="3079" width="13.85546875" style="214" customWidth="1"/>
    <col min="3080" max="3080" width="11.7109375" style="214" customWidth="1"/>
    <col min="3081" max="3081" width="11.5703125" style="214" customWidth="1"/>
    <col min="3082" max="3082" width="11" style="214" customWidth="1"/>
    <col min="3083" max="3083" width="10.42578125" style="214" customWidth="1"/>
    <col min="3084" max="3084" width="75.42578125" style="214" customWidth="1"/>
    <col min="3085" max="3085" width="45.28515625" style="214" customWidth="1"/>
    <col min="3086" max="3328" width="9.140625" style="214"/>
    <col min="3329" max="3329" width="4.42578125" style="214" customWidth="1"/>
    <col min="3330" max="3330" width="11.5703125" style="214" customWidth="1"/>
    <col min="3331" max="3331" width="40.42578125" style="214" customWidth="1"/>
    <col min="3332" max="3332" width="5.5703125" style="214" customWidth="1"/>
    <col min="3333" max="3333" width="8.5703125" style="214" customWidth="1"/>
    <col min="3334" max="3334" width="9.85546875" style="214" customWidth="1"/>
    <col min="3335" max="3335" width="13.85546875" style="214" customWidth="1"/>
    <col min="3336" max="3336" width="11.7109375" style="214" customWidth="1"/>
    <col min="3337" max="3337" width="11.5703125" style="214" customWidth="1"/>
    <col min="3338" max="3338" width="11" style="214" customWidth="1"/>
    <col min="3339" max="3339" width="10.42578125" style="214" customWidth="1"/>
    <col min="3340" max="3340" width="75.42578125" style="214" customWidth="1"/>
    <col min="3341" max="3341" width="45.28515625" style="214" customWidth="1"/>
    <col min="3342" max="3584" width="9.140625" style="214"/>
    <col min="3585" max="3585" width="4.42578125" style="214" customWidth="1"/>
    <col min="3586" max="3586" width="11.5703125" style="214" customWidth="1"/>
    <col min="3587" max="3587" width="40.42578125" style="214" customWidth="1"/>
    <col min="3588" max="3588" width="5.5703125" style="214" customWidth="1"/>
    <col min="3589" max="3589" width="8.5703125" style="214" customWidth="1"/>
    <col min="3590" max="3590" width="9.85546875" style="214" customWidth="1"/>
    <col min="3591" max="3591" width="13.85546875" style="214" customWidth="1"/>
    <col min="3592" max="3592" width="11.7109375" style="214" customWidth="1"/>
    <col min="3593" max="3593" width="11.5703125" style="214" customWidth="1"/>
    <col min="3594" max="3594" width="11" style="214" customWidth="1"/>
    <col min="3595" max="3595" width="10.42578125" style="214" customWidth="1"/>
    <col min="3596" max="3596" width="75.42578125" style="214" customWidth="1"/>
    <col min="3597" max="3597" width="45.28515625" style="214" customWidth="1"/>
    <col min="3598" max="3840" width="9.140625" style="214"/>
    <col min="3841" max="3841" width="4.42578125" style="214" customWidth="1"/>
    <col min="3842" max="3842" width="11.5703125" style="214" customWidth="1"/>
    <col min="3843" max="3843" width="40.42578125" style="214" customWidth="1"/>
    <col min="3844" max="3844" width="5.5703125" style="214" customWidth="1"/>
    <col min="3845" max="3845" width="8.5703125" style="214" customWidth="1"/>
    <col min="3846" max="3846" width="9.85546875" style="214" customWidth="1"/>
    <col min="3847" max="3847" width="13.85546875" style="214" customWidth="1"/>
    <col min="3848" max="3848" width="11.7109375" style="214" customWidth="1"/>
    <col min="3849" max="3849" width="11.5703125" style="214" customWidth="1"/>
    <col min="3850" max="3850" width="11" style="214" customWidth="1"/>
    <col min="3851" max="3851" width="10.42578125" style="214" customWidth="1"/>
    <col min="3852" max="3852" width="75.42578125" style="214" customWidth="1"/>
    <col min="3853" max="3853" width="45.28515625" style="214" customWidth="1"/>
    <col min="3854" max="4096" width="9.140625" style="214"/>
    <col min="4097" max="4097" width="4.42578125" style="214" customWidth="1"/>
    <col min="4098" max="4098" width="11.5703125" style="214" customWidth="1"/>
    <col min="4099" max="4099" width="40.42578125" style="214" customWidth="1"/>
    <col min="4100" max="4100" width="5.5703125" style="214" customWidth="1"/>
    <col min="4101" max="4101" width="8.5703125" style="214" customWidth="1"/>
    <col min="4102" max="4102" width="9.85546875" style="214" customWidth="1"/>
    <col min="4103" max="4103" width="13.85546875" style="214" customWidth="1"/>
    <col min="4104" max="4104" width="11.7109375" style="214" customWidth="1"/>
    <col min="4105" max="4105" width="11.5703125" style="214" customWidth="1"/>
    <col min="4106" max="4106" width="11" style="214" customWidth="1"/>
    <col min="4107" max="4107" width="10.42578125" style="214" customWidth="1"/>
    <col min="4108" max="4108" width="75.42578125" style="214" customWidth="1"/>
    <col min="4109" max="4109" width="45.28515625" style="214" customWidth="1"/>
    <col min="4110" max="4352" width="9.140625" style="214"/>
    <col min="4353" max="4353" width="4.42578125" style="214" customWidth="1"/>
    <col min="4354" max="4354" width="11.5703125" style="214" customWidth="1"/>
    <col min="4355" max="4355" width="40.42578125" style="214" customWidth="1"/>
    <col min="4356" max="4356" width="5.5703125" style="214" customWidth="1"/>
    <col min="4357" max="4357" width="8.5703125" style="214" customWidth="1"/>
    <col min="4358" max="4358" width="9.85546875" style="214" customWidth="1"/>
    <col min="4359" max="4359" width="13.85546875" style="214" customWidth="1"/>
    <col min="4360" max="4360" width="11.7109375" style="214" customWidth="1"/>
    <col min="4361" max="4361" width="11.5703125" style="214" customWidth="1"/>
    <col min="4362" max="4362" width="11" style="214" customWidth="1"/>
    <col min="4363" max="4363" width="10.42578125" style="214" customWidth="1"/>
    <col min="4364" max="4364" width="75.42578125" style="214" customWidth="1"/>
    <col min="4365" max="4365" width="45.28515625" style="214" customWidth="1"/>
    <col min="4366" max="4608" width="9.140625" style="214"/>
    <col min="4609" max="4609" width="4.42578125" style="214" customWidth="1"/>
    <col min="4610" max="4610" width="11.5703125" style="214" customWidth="1"/>
    <col min="4611" max="4611" width="40.42578125" style="214" customWidth="1"/>
    <col min="4612" max="4612" width="5.5703125" style="214" customWidth="1"/>
    <col min="4613" max="4613" width="8.5703125" style="214" customWidth="1"/>
    <col min="4614" max="4614" width="9.85546875" style="214" customWidth="1"/>
    <col min="4615" max="4615" width="13.85546875" style="214" customWidth="1"/>
    <col min="4616" max="4616" width="11.7109375" style="214" customWidth="1"/>
    <col min="4617" max="4617" width="11.5703125" style="214" customWidth="1"/>
    <col min="4618" max="4618" width="11" style="214" customWidth="1"/>
    <col min="4619" max="4619" width="10.42578125" style="214" customWidth="1"/>
    <col min="4620" max="4620" width="75.42578125" style="214" customWidth="1"/>
    <col min="4621" max="4621" width="45.28515625" style="214" customWidth="1"/>
    <col min="4622" max="4864" width="9.140625" style="214"/>
    <col min="4865" max="4865" width="4.42578125" style="214" customWidth="1"/>
    <col min="4866" max="4866" width="11.5703125" style="214" customWidth="1"/>
    <col min="4867" max="4867" width="40.42578125" style="214" customWidth="1"/>
    <col min="4868" max="4868" width="5.5703125" style="214" customWidth="1"/>
    <col min="4869" max="4869" width="8.5703125" style="214" customWidth="1"/>
    <col min="4870" max="4870" width="9.85546875" style="214" customWidth="1"/>
    <col min="4871" max="4871" width="13.85546875" style="214" customWidth="1"/>
    <col min="4872" max="4872" width="11.7109375" style="214" customWidth="1"/>
    <col min="4873" max="4873" width="11.5703125" style="214" customWidth="1"/>
    <col min="4874" max="4874" width="11" style="214" customWidth="1"/>
    <col min="4875" max="4875" width="10.42578125" style="214" customWidth="1"/>
    <col min="4876" max="4876" width="75.42578125" style="214" customWidth="1"/>
    <col min="4877" max="4877" width="45.28515625" style="214" customWidth="1"/>
    <col min="4878" max="5120" width="9.140625" style="214"/>
    <col min="5121" max="5121" width="4.42578125" style="214" customWidth="1"/>
    <col min="5122" max="5122" width="11.5703125" style="214" customWidth="1"/>
    <col min="5123" max="5123" width="40.42578125" style="214" customWidth="1"/>
    <col min="5124" max="5124" width="5.5703125" style="214" customWidth="1"/>
    <col min="5125" max="5125" width="8.5703125" style="214" customWidth="1"/>
    <col min="5126" max="5126" width="9.85546875" style="214" customWidth="1"/>
    <col min="5127" max="5127" width="13.85546875" style="214" customWidth="1"/>
    <col min="5128" max="5128" width="11.7109375" style="214" customWidth="1"/>
    <col min="5129" max="5129" width="11.5703125" style="214" customWidth="1"/>
    <col min="5130" max="5130" width="11" style="214" customWidth="1"/>
    <col min="5131" max="5131" width="10.42578125" style="214" customWidth="1"/>
    <col min="5132" max="5132" width="75.42578125" style="214" customWidth="1"/>
    <col min="5133" max="5133" width="45.28515625" style="214" customWidth="1"/>
    <col min="5134" max="5376" width="9.140625" style="214"/>
    <col min="5377" max="5377" width="4.42578125" style="214" customWidth="1"/>
    <col min="5378" max="5378" width="11.5703125" style="214" customWidth="1"/>
    <col min="5379" max="5379" width="40.42578125" style="214" customWidth="1"/>
    <col min="5380" max="5380" width="5.5703125" style="214" customWidth="1"/>
    <col min="5381" max="5381" width="8.5703125" style="214" customWidth="1"/>
    <col min="5382" max="5382" width="9.85546875" style="214" customWidth="1"/>
    <col min="5383" max="5383" width="13.85546875" style="214" customWidth="1"/>
    <col min="5384" max="5384" width="11.7109375" style="214" customWidth="1"/>
    <col min="5385" max="5385" width="11.5703125" style="214" customWidth="1"/>
    <col min="5386" max="5386" width="11" style="214" customWidth="1"/>
    <col min="5387" max="5387" width="10.42578125" style="214" customWidth="1"/>
    <col min="5388" max="5388" width="75.42578125" style="214" customWidth="1"/>
    <col min="5389" max="5389" width="45.28515625" style="214" customWidth="1"/>
    <col min="5390" max="5632" width="9.140625" style="214"/>
    <col min="5633" max="5633" width="4.42578125" style="214" customWidth="1"/>
    <col min="5634" max="5634" width="11.5703125" style="214" customWidth="1"/>
    <col min="5635" max="5635" width="40.42578125" style="214" customWidth="1"/>
    <col min="5636" max="5636" width="5.5703125" style="214" customWidth="1"/>
    <col min="5637" max="5637" width="8.5703125" style="214" customWidth="1"/>
    <col min="5638" max="5638" width="9.85546875" style="214" customWidth="1"/>
    <col min="5639" max="5639" width="13.85546875" style="214" customWidth="1"/>
    <col min="5640" max="5640" width="11.7109375" style="214" customWidth="1"/>
    <col min="5641" max="5641" width="11.5703125" style="214" customWidth="1"/>
    <col min="5642" max="5642" width="11" style="214" customWidth="1"/>
    <col min="5643" max="5643" width="10.42578125" style="214" customWidth="1"/>
    <col min="5644" max="5644" width="75.42578125" style="214" customWidth="1"/>
    <col min="5645" max="5645" width="45.28515625" style="214" customWidth="1"/>
    <col min="5646" max="5888" width="9.140625" style="214"/>
    <col min="5889" max="5889" width="4.42578125" style="214" customWidth="1"/>
    <col min="5890" max="5890" width="11.5703125" style="214" customWidth="1"/>
    <col min="5891" max="5891" width="40.42578125" style="214" customWidth="1"/>
    <col min="5892" max="5892" width="5.5703125" style="214" customWidth="1"/>
    <col min="5893" max="5893" width="8.5703125" style="214" customWidth="1"/>
    <col min="5894" max="5894" width="9.85546875" style="214" customWidth="1"/>
    <col min="5895" max="5895" width="13.85546875" style="214" customWidth="1"/>
    <col min="5896" max="5896" width="11.7109375" style="214" customWidth="1"/>
    <col min="5897" max="5897" width="11.5703125" style="214" customWidth="1"/>
    <col min="5898" max="5898" width="11" style="214" customWidth="1"/>
    <col min="5899" max="5899" width="10.42578125" style="214" customWidth="1"/>
    <col min="5900" max="5900" width="75.42578125" style="214" customWidth="1"/>
    <col min="5901" max="5901" width="45.28515625" style="214" customWidth="1"/>
    <col min="5902" max="6144" width="9.140625" style="214"/>
    <col min="6145" max="6145" width="4.42578125" style="214" customWidth="1"/>
    <col min="6146" max="6146" width="11.5703125" style="214" customWidth="1"/>
    <col min="6147" max="6147" width="40.42578125" style="214" customWidth="1"/>
    <col min="6148" max="6148" width="5.5703125" style="214" customWidth="1"/>
    <col min="6149" max="6149" width="8.5703125" style="214" customWidth="1"/>
    <col min="6150" max="6150" width="9.85546875" style="214" customWidth="1"/>
    <col min="6151" max="6151" width="13.85546875" style="214" customWidth="1"/>
    <col min="6152" max="6152" width="11.7109375" style="214" customWidth="1"/>
    <col min="6153" max="6153" width="11.5703125" style="214" customWidth="1"/>
    <col min="6154" max="6154" width="11" style="214" customWidth="1"/>
    <col min="6155" max="6155" width="10.42578125" style="214" customWidth="1"/>
    <col min="6156" max="6156" width="75.42578125" style="214" customWidth="1"/>
    <col min="6157" max="6157" width="45.28515625" style="214" customWidth="1"/>
    <col min="6158" max="6400" width="9.140625" style="214"/>
    <col min="6401" max="6401" width="4.42578125" style="214" customWidth="1"/>
    <col min="6402" max="6402" width="11.5703125" style="214" customWidth="1"/>
    <col min="6403" max="6403" width="40.42578125" style="214" customWidth="1"/>
    <col min="6404" max="6404" width="5.5703125" style="214" customWidth="1"/>
    <col min="6405" max="6405" width="8.5703125" style="214" customWidth="1"/>
    <col min="6406" max="6406" width="9.85546875" style="214" customWidth="1"/>
    <col min="6407" max="6407" width="13.85546875" style="214" customWidth="1"/>
    <col min="6408" max="6408" width="11.7109375" style="214" customWidth="1"/>
    <col min="6409" max="6409" width="11.5703125" style="214" customWidth="1"/>
    <col min="6410" max="6410" width="11" style="214" customWidth="1"/>
    <col min="6411" max="6411" width="10.42578125" style="214" customWidth="1"/>
    <col min="6412" max="6412" width="75.42578125" style="214" customWidth="1"/>
    <col min="6413" max="6413" width="45.28515625" style="214" customWidth="1"/>
    <col min="6414" max="6656" width="9.140625" style="214"/>
    <col min="6657" max="6657" width="4.42578125" style="214" customWidth="1"/>
    <col min="6658" max="6658" width="11.5703125" style="214" customWidth="1"/>
    <col min="6659" max="6659" width="40.42578125" style="214" customWidth="1"/>
    <col min="6660" max="6660" width="5.5703125" style="214" customWidth="1"/>
    <col min="6661" max="6661" width="8.5703125" style="214" customWidth="1"/>
    <col min="6662" max="6662" width="9.85546875" style="214" customWidth="1"/>
    <col min="6663" max="6663" width="13.85546875" style="214" customWidth="1"/>
    <col min="6664" max="6664" width="11.7109375" style="214" customWidth="1"/>
    <col min="6665" max="6665" width="11.5703125" style="214" customWidth="1"/>
    <col min="6666" max="6666" width="11" style="214" customWidth="1"/>
    <col min="6667" max="6667" width="10.42578125" style="214" customWidth="1"/>
    <col min="6668" max="6668" width="75.42578125" style="214" customWidth="1"/>
    <col min="6669" max="6669" width="45.28515625" style="214" customWidth="1"/>
    <col min="6670" max="6912" width="9.140625" style="214"/>
    <col min="6913" max="6913" width="4.42578125" style="214" customWidth="1"/>
    <col min="6914" max="6914" width="11.5703125" style="214" customWidth="1"/>
    <col min="6915" max="6915" width="40.42578125" style="214" customWidth="1"/>
    <col min="6916" max="6916" width="5.5703125" style="214" customWidth="1"/>
    <col min="6917" max="6917" width="8.5703125" style="214" customWidth="1"/>
    <col min="6918" max="6918" width="9.85546875" style="214" customWidth="1"/>
    <col min="6919" max="6919" width="13.85546875" style="214" customWidth="1"/>
    <col min="6920" max="6920" width="11.7109375" style="214" customWidth="1"/>
    <col min="6921" max="6921" width="11.5703125" style="214" customWidth="1"/>
    <col min="6922" max="6922" width="11" style="214" customWidth="1"/>
    <col min="6923" max="6923" width="10.42578125" style="214" customWidth="1"/>
    <col min="6924" max="6924" width="75.42578125" style="214" customWidth="1"/>
    <col min="6925" max="6925" width="45.28515625" style="214" customWidth="1"/>
    <col min="6926" max="7168" width="9.140625" style="214"/>
    <col min="7169" max="7169" width="4.42578125" style="214" customWidth="1"/>
    <col min="7170" max="7170" width="11.5703125" style="214" customWidth="1"/>
    <col min="7171" max="7171" width="40.42578125" style="214" customWidth="1"/>
    <col min="7172" max="7172" width="5.5703125" style="214" customWidth="1"/>
    <col min="7173" max="7173" width="8.5703125" style="214" customWidth="1"/>
    <col min="7174" max="7174" width="9.85546875" style="214" customWidth="1"/>
    <col min="7175" max="7175" width="13.85546875" style="214" customWidth="1"/>
    <col min="7176" max="7176" width="11.7109375" style="214" customWidth="1"/>
    <col min="7177" max="7177" width="11.5703125" style="214" customWidth="1"/>
    <col min="7178" max="7178" width="11" style="214" customWidth="1"/>
    <col min="7179" max="7179" width="10.42578125" style="214" customWidth="1"/>
    <col min="7180" max="7180" width="75.42578125" style="214" customWidth="1"/>
    <col min="7181" max="7181" width="45.28515625" style="214" customWidth="1"/>
    <col min="7182" max="7424" width="9.140625" style="214"/>
    <col min="7425" max="7425" width="4.42578125" style="214" customWidth="1"/>
    <col min="7426" max="7426" width="11.5703125" style="214" customWidth="1"/>
    <col min="7427" max="7427" width="40.42578125" style="214" customWidth="1"/>
    <col min="7428" max="7428" width="5.5703125" style="214" customWidth="1"/>
    <col min="7429" max="7429" width="8.5703125" style="214" customWidth="1"/>
    <col min="7430" max="7430" width="9.85546875" style="214" customWidth="1"/>
    <col min="7431" max="7431" width="13.85546875" style="214" customWidth="1"/>
    <col min="7432" max="7432" width="11.7109375" style="214" customWidth="1"/>
    <col min="7433" max="7433" width="11.5703125" style="214" customWidth="1"/>
    <col min="7434" max="7434" width="11" style="214" customWidth="1"/>
    <col min="7435" max="7435" width="10.42578125" style="214" customWidth="1"/>
    <col min="7436" max="7436" width="75.42578125" style="214" customWidth="1"/>
    <col min="7437" max="7437" width="45.28515625" style="214" customWidth="1"/>
    <col min="7438" max="7680" width="9.140625" style="214"/>
    <col min="7681" max="7681" width="4.42578125" style="214" customWidth="1"/>
    <col min="7682" max="7682" width="11.5703125" style="214" customWidth="1"/>
    <col min="7683" max="7683" width="40.42578125" style="214" customWidth="1"/>
    <col min="7684" max="7684" width="5.5703125" style="214" customWidth="1"/>
    <col min="7685" max="7685" width="8.5703125" style="214" customWidth="1"/>
    <col min="7686" max="7686" width="9.85546875" style="214" customWidth="1"/>
    <col min="7687" max="7687" width="13.85546875" style="214" customWidth="1"/>
    <col min="7688" max="7688" width="11.7109375" style="214" customWidth="1"/>
    <col min="7689" max="7689" width="11.5703125" style="214" customWidth="1"/>
    <col min="7690" max="7690" width="11" style="214" customWidth="1"/>
    <col min="7691" max="7691" width="10.42578125" style="214" customWidth="1"/>
    <col min="7692" max="7692" width="75.42578125" style="214" customWidth="1"/>
    <col min="7693" max="7693" width="45.28515625" style="214" customWidth="1"/>
    <col min="7694" max="7936" width="9.140625" style="214"/>
    <col min="7937" max="7937" width="4.42578125" style="214" customWidth="1"/>
    <col min="7938" max="7938" width="11.5703125" style="214" customWidth="1"/>
    <col min="7939" max="7939" width="40.42578125" style="214" customWidth="1"/>
    <col min="7940" max="7940" width="5.5703125" style="214" customWidth="1"/>
    <col min="7941" max="7941" width="8.5703125" style="214" customWidth="1"/>
    <col min="7942" max="7942" width="9.85546875" style="214" customWidth="1"/>
    <col min="7943" max="7943" width="13.85546875" style="214" customWidth="1"/>
    <col min="7944" max="7944" width="11.7109375" style="214" customWidth="1"/>
    <col min="7945" max="7945" width="11.5703125" style="214" customWidth="1"/>
    <col min="7946" max="7946" width="11" style="214" customWidth="1"/>
    <col min="7947" max="7947" width="10.42578125" style="214" customWidth="1"/>
    <col min="7948" max="7948" width="75.42578125" style="214" customWidth="1"/>
    <col min="7949" max="7949" width="45.28515625" style="214" customWidth="1"/>
    <col min="7950" max="8192" width="9.140625" style="214"/>
    <col min="8193" max="8193" width="4.42578125" style="214" customWidth="1"/>
    <col min="8194" max="8194" width="11.5703125" style="214" customWidth="1"/>
    <col min="8195" max="8195" width="40.42578125" style="214" customWidth="1"/>
    <col min="8196" max="8196" width="5.5703125" style="214" customWidth="1"/>
    <col min="8197" max="8197" width="8.5703125" style="214" customWidth="1"/>
    <col min="8198" max="8198" width="9.85546875" style="214" customWidth="1"/>
    <col min="8199" max="8199" width="13.85546875" style="214" customWidth="1"/>
    <col min="8200" max="8200" width="11.7109375" style="214" customWidth="1"/>
    <col min="8201" max="8201" width="11.5703125" style="214" customWidth="1"/>
    <col min="8202" max="8202" width="11" style="214" customWidth="1"/>
    <col min="8203" max="8203" width="10.42578125" style="214" customWidth="1"/>
    <col min="8204" max="8204" width="75.42578125" style="214" customWidth="1"/>
    <col min="8205" max="8205" width="45.28515625" style="214" customWidth="1"/>
    <col min="8206" max="8448" width="9.140625" style="214"/>
    <col min="8449" max="8449" width="4.42578125" style="214" customWidth="1"/>
    <col min="8450" max="8450" width="11.5703125" style="214" customWidth="1"/>
    <col min="8451" max="8451" width="40.42578125" style="214" customWidth="1"/>
    <col min="8452" max="8452" width="5.5703125" style="214" customWidth="1"/>
    <col min="8453" max="8453" width="8.5703125" style="214" customWidth="1"/>
    <col min="8454" max="8454" width="9.85546875" style="214" customWidth="1"/>
    <col min="8455" max="8455" width="13.85546875" style="214" customWidth="1"/>
    <col min="8456" max="8456" width="11.7109375" style="214" customWidth="1"/>
    <col min="8457" max="8457" width="11.5703125" style="214" customWidth="1"/>
    <col min="8458" max="8458" width="11" style="214" customWidth="1"/>
    <col min="8459" max="8459" width="10.42578125" style="214" customWidth="1"/>
    <col min="8460" max="8460" width="75.42578125" style="214" customWidth="1"/>
    <col min="8461" max="8461" width="45.28515625" style="214" customWidth="1"/>
    <col min="8462" max="8704" width="9.140625" style="214"/>
    <col min="8705" max="8705" width="4.42578125" style="214" customWidth="1"/>
    <col min="8706" max="8706" width="11.5703125" style="214" customWidth="1"/>
    <col min="8707" max="8707" width="40.42578125" style="214" customWidth="1"/>
    <col min="8708" max="8708" width="5.5703125" style="214" customWidth="1"/>
    <col min="8709" max="8709" width="8.5703125" style="214" customWidth="1"/>
    <col min="8710" max="8710" width="9.85546875" style="214" customWidth="1"/>
    <col min="8711" max="8711" width="13.85546875" style="214" customWidth="1"/>
    <col min="8712" max="8712" width="11.7109375" style="214" customWidth="1"/>
    <col min="8713" max="8713" width="11.5703125" style="214" customWidth="1"/>
    <col min="8714" max="8714" width="11" style="214" customWidth="1"/>
    <col min="8715" max="8715" width="10.42578125" style="214" customWidth="1"/>
    <col min="8716" max="8716" width="75.42578125" style="214" customWidth="1"/>
    <col min="8717" max="8717" width="45.28515625" style="214" customWidth="1"/>
    <col min="8718" max="8960" width="9.140625" style="214"/>
    <col min="8961" max="8961" width="4.42578125" style="214" customWidth="1"/>
    <col min="8962" max="8962" width="11.5703125" style="214" customWidth="1"/>
    <col min="8963" max="8963" width="40.42578125" style="214" customWidth="1"/>
    <col min="8964" max="8964" width="5.5703125" style="214" customWidth="1"/>
    <col min="8965" max="8965" width="8.5703125" style="214" customWidth="1"/>
    <col min="8966" max="8966" width="9.85546875" style="214" customWidth="1"/>
    <col min="8967" max="8967" width="13.85546875" style="214" customWidth="1"/>
    <col min="8968" max="8968" width="11.7109375" style="214" customWidth="1"/>
    <col min="8969" max="8969" width="11.5703125" style="214" customWidth="1"/>
    <col min="8970" max="8970" width="11" style="214" customWidth="1"/>
    <col min="8971" max="8971" width="10.42578125" style="214" customWidth="1"/>
    <col min="8972" max="8972" width="75.42578125" style="214" customWidth="1"/>
    <col min="8973" max="8973" width="45.28515625" style="214" customWidth="1"/>
    <col min="8974" max="9216" width="9.140625" style="214"/>
    <col min="9217" max="9217" width="4.42578125" style="214" customWidth="1"/>
    <col min="9218" max="9218" width="11.5703125" style="214" customWidth="1"/>
    <col min="9219" max="9219" width="40.42578125" style="214" customWidth="1"/>
    <col min="9220" max="9220" width="5.5703125" style="214" customWidth="1"/>
    <col min="9221" max="9221" width="8.5703125" style="214" customWidth="1"/>
    <col min="9222" max="9222" width="9.85546875" style="214" customWidth="1"/>
    <col min="9223" max="9223" width="13.85546875" style="214" customWidth="1"/>
    <col min="9224" max="9224" width="11.7109375" style="214" customWidth="1"/>
    <col min="9225" max="9225" width="11.5703125" style="214" customWidth="1"/>
    <col min="9226" max="9226" width="11" style="214" customWidth="1"/>
    <col min="9227" max="9227" width="10.42578125" style="214" customWidth="1"/>
    <col min="9228" max="9228" width="75.42578125" style="214" customWidth="1"/>
    <col min="9229" max="9229" width="45.28515625" style="214" customWidth="1"/>
    <col min="9230" max="9472" width="9.140625" style="214"/>
    <col min="9473" max="9473" width="4.42578125" style="214" customWidth="1"/>
    <col min="9474" max="9474" width="11.5703125" style="214" customWidth="1"/>
    <col min="9475" max="9475" width="40.42578125" style="214" customWidth="1"/>
    <col min="9476" max="9476" width="5.5703125" style="214" customWidth="1"/>
    <col min="9477" max="9477" width="8.5703125" style="214" customWidth="1"/>
    <col min="9478" max="9478" width="9.85546875" style="214" customWidth="1"/>
    <col min="9479" max="9479" width="13.85546875" style="214" customWidth="1"/>
    <col min="9480" max="9480" width="11.7109375" style="214" customWidth="1"/>
    <col min="9481" max="9481" width="11.5703125" style="214" customWidth="1"/>
    <col min="9482" max="9482" width="11" style="214" customWidth="1"/>
    <col min="9483" max="9483" width="10.42578125" style="214" customWidth="1"/>
    <col min="9484" max="9484" width="75.42578125" style="214" customWidth="1"/>
    <col min="9485" max="9485" width="45.28515625" style="214" customWidth="1"/>
    <col min="9486" max="9728" width="9.140625" style="214"/>
    <col min="9729" max="9729" width="4.42578125" style="214" customWidth="1"/>
    <col min="9730" max="9730" width="11.5703125" style="214" customWidth="1"/>
    <col min="9731" max="9731" width="40.42578125" style="214" customWidth="1"/>
    <col min="9732" max="9732" width="5.5703125" style="214" customWidth="1"/>
    <col min="9733" max="9733" width="8.5703125" style="214" customWidth="1"/>
    <col min="9734" max="9734" width="9.85546875" style="214" customWidth="1"/>
    <col min="9735" max="9735" width="13.85546875" style="214" customWidth="1"/>
    <col min="9736" max="9736" width="11.7109375" style="214" customWidth="1"/>
    <col min="9737" max="9737" width="11.5703125" style="214" customWidth="1"/>
    <col min="9738" max="9738" width="11" style="214" customWidth="1"/>
    <col min="9739" max="9739" width="10.42578125" style="214" customWidth="1"/>
    <col min="9740" max="9740" width="75.42578125" style="214" customWidth="1"/>
    <col min="9741" max="9741" width="45.28515625" style="214" customWidth="1"/>
    <col min="9742" max="9984" width="9.140625" style="214"/>
    <col min="9985" max="9985" width="4.42578125" style="214" customWidth="1"/>
    <col min="9986" max="9986" width="11.5703125" style="214" customWidth="1"/>
    <col min="9987" max="9987" width="40.42578125" style="214" customWidth="1"/>
    <col min="9988" max="9988" width="5.5703125" style="214" customWidth="1"/>
    <col min="9989" max="9989" width="8.5703125" style="214" customWidth="1"/>
    <col min="9990" max="9990" width="9.85546875" style="214" customWidth="1"/>
    <col min="9991" max="9991" width="13.85546875" style="214" customWidth="1"/>
    <col min="9992" max="9992" width="11.7109375" style="214" customWidth="1"/>
    <col min="9993" max="9993" width="11.5703125" style="214" customWidth="1"/>
    <col min="9994" max="9994" width="11" style="214" customWidth="1"/>
    <col min="9995" max="9995" width="10.42578125" style="214" customWidth="1"/>
    <col min="9996" max="9996" width="75.42578125" style="214" customWidth="1"/>
    <col min="9997" max="9997" width="45.28515625" style="214" customWidth="1"/>
    <col min="9998" max="10240" width="9.140625" style="214"/>
    <col min="10241" max="10241" width="4.42578125" style="214" customWidth="1"/>
    <col min="10242" max="10242" width="11.5703125" style="214" customWidth="1"/>
    <col min="10243" max="10243" width="40.42578125" style="214" customWidth="1"/>
    <col min="10244" max="10244" width="5.5703125" style="214" customWidth="1"/>
    <col min="10245" max="10245" width="8.5703125" style="214" customWidth="1"/>
    <col min="10246" max="10246" width="9.85546875" style="214" customWidth="1"/>
    <col min="10247" max="10247" width="13.85546875" style="214" customWidth="1"/>
    <col min="10248" max="10248" width="11.7109375" style="214" customWidth="1"/>
    <col min="10249" max="10249" width="11.5703125" style="214" customWidth="1"/>
    <col min="10250" max="10250" width="11" style="214" customWidth="1"/>
    <col min="10251" max="10251" width="10.42578125" style="214" customWidth="1"/>
    <col min="10252" max="10252" width="75.42578125" style="214" customWidth="1"/>
    <col min="10253" max="10253" width="45.28515625" style="214" customWidth="1"/>
    <col min="10254" max="10496" width="9.140625" style="214"/>
    <col min="10497" max="10497" width="4.42578125" style="214" customWidth="1"/>
    <col min="10498" max="10498" width="11.5703125" style="214" customWidth="1"/>
    <col min="10499" max="10499" width="40.42578125" style="214" customWidth="1"/>
    <col min="10500" max="10500" width="5.5703125" style="214" customWidth="1"/>
    <col min="10501" max="10501" width="8.5703125" style="214" customWidth="1"/>
    <col min="10502" max="10502" width="9.85546875" style="214" customWidth="1"/>
    <col min="10503" max="10503" width="13.85546875" style="214" customWidth="1"/>
    <col min="10504" max="10504" width="11.7109375" style="214" customWidth="1"/>
    <col min="10505" max="10505" width="11.5703125" style="214" customWidth="1"/>
    <col min="10506" max="10506" width="11" style="214" customWidth="1"/>
    <col min="10507" max="10507" width="10.42578125" style="214" customWidth="1"/>
    <col min="10508" max="10508" width="75.42578125" style="214" customWidth="1"/>
    <col min="10509" max="10509" width="45.28515625" style="214" customWidth="1"/>
    <col min="10510" max="10752" width="9.140625" style="214"/>
    <col min="10753" max="10753" width="4.42578125" style="214" customWidth="1"/>
    <col min="10754" max="10754" width="11.5703125" style="214" customWidth="1"/>
    <col min="10755" max="10755" width="40.42578125" style="214" customWidth="1"/>
    <col min="10756" max="10756" width="5.5703125" style="214" customWidth="1"/>
    <col min="10757" max="10757" width="8.5703125" style="214" customWidth="1"/>
    <col min="10758" max="10758" width="9.85546875" style="214" customWidth="1"/>
    <col min="10759" max="10759" width="13.85546875" style="214" customWidth="1"/>
    <col min="10760" max="10760" width="11.7109375" style="214" customWidth="1"/>
    <col min="10761" max="10761" width="11.5703125" style="214" customWidth="1"/>
    <col min="10762" max="10762" width="11" style="214" customWidth="1"/>
    <col min="10763" max="10763" width="10.42578125" style="214" customWidth="1"/>
    <col min="10764" max="10764" width="75.42578125" style="214" customWidth="1"/>
    <col min="10765" max="10765" width="45.28515625" style="214" customWidth="1"/>
    <col min="10766" max="11008" width="9.140625" style="214"/>
    <col min="11009" max="11009" width="4.42578125" style="214" customWidth="1"/>
    <col min="11010" max="11010" width="11.5703125" style="214" customWidth="1"/>
    <col min="11011" max="11011" width="40.42578125" style="214" customWidth="1"/>
    <col min="11012" max="11012" width="5.5703125" style="214" customWidth="1"/>
    <col min="11013" max="11013" width="8.5703125" style="214" customWidth="1"/>
    <col min="11014" max="11014" width="9.85546875" style="214" customWidth="1"/>
    <col min="11015" max="11015" width="13.85546875" style="214" customWidth="1"/>
    <col min="11016" max="11016" width="11.7109375" style="214" customWidth="1"/>
    <col min="11017" max="11017" width="11.5703125" style="214" customWidth="1"/>
    <col min="11018" max="11018" width="11" style="214" customWidth="1"/>
    <col min="11019" max="11019" width="10.42578125" style="214" customWidth="1"/>
    <col min="11020" max="11020" width="75.42578125" style="214" customWidth="1"/>
    <col min="11021" max="11021" width="45.28515625" style="214" customWidth="1"/>
    <col min="11022" max="11264" width="9.140625" style="214"/>
    <col min="11265" max="11265" width="4.42578125" style="214" customWidth="1"/>
    <col min="11266" max="11266" width="11.5703125" style="214" customWidth="1"/>
    <col min="11267" max="11267" width="40.42578125" style="214" customWidth="1"/>
    <col min="11268" max="11268" width="5.5703125" style="214" customWidth="1"/>
    <col min="11269" max="11269" width="8.5703125" style="214" customWidth="1"/>
    <col min="11270" max="11270" width="9.85546875" style="214" customWidth="1"/>
    <col min="11271" max="11271" width="13.85546875" style="214" customWidth="1"/>
    <col min="11272" max="11272" width="11.7109375" style="214" customWidth="1"/>
    <col min="11273" max="11273" width="11.5703125" style="214" customWidth="1"/>
    <col min="11274" max="11274" width="11" style="214" customWidth="1"/>
    <col min="11275" max="11275" width="10.42578125" style="214" customWidth="1"/>
    <col min="11276" max="11276" width="75.42578125" style="214" customWidth="1"/>
    <col min="11277" max="11277" width="45.28515625" style="214" customWidth="1"/>
    <col min="11278" max="11520" width="9.140625" style="214"/>
    <col min="11521" max="11521" width="4.42578125" style="214" customWidth="1"/>
    <col min="11522" max="11522" width="11.5703125" style="214" customWidth="1"/>
    <col min="11523" max="11523" width="40.42578125" style="214" customWidth="1"/>
    <col min="11524" max="11524" width="5.5703125" style="214" customWidth="1"/>
    <col min="11525" max="11525" width="8.5703125" style="214" customWidth="1"/>
    <col min="11526" max="11526" width="9.85546875" style="214" customWidth="1"/>
    <col min="11527" max="11527" width="13.85546875" style="214" customWidth="1"/>
    <col min="11528" max="11528" width="11.7109375" style="214" customWidth="1"/>
    <col min="11529" max="11529" width="11.5703125" style="214" customWidth="1"/>
    <col min="11530" max="11530" width="11" style="214" customWidth="1"/>
    <col min="11531" max="11531" width="10.42578125" style="214" customWidth="1"/>
    <col min="11532" max="11532" width="75.42578125" style="214" customWidth="1"/>
    <col min="11533" max="11533" width="45.28515625" style="214" customWidth="1"/>
    <col min="11534" max="11776" width="9.140625" style="214"/>
    <col min="11777" max="11777" width="4.42578125" style="214" customWidth="1"/>
    <col min="11778" max="11778" width="11.5703125" style="214" customWidth="1"/>
    <col min="11779" max="11779" width="40.42578125" style="214" customWidth="1"/>
    <col min="11780" max="11780" width="5.5703125" style="214" customWidth="1"/>
    <col min="11781" max="11781" width="8.5703125" style="214" customWidth="1"/>
    <col min="11782" max="11782" width="9.85546875" style="214" customWidth="1"/>
    <col min="11783" max="11783" width="13.85546875" style="214" customWidth="1"/>
    <col min="11784" max="11784" width="11.7109375" style="214" customWidth="1"/>
    <col min="11785" max="11785" width="11.5703125" style="214" customWidth="1"/>
    <col min="11786" max="11786" width="11" style="214" customWidth="1"/>
    <col min="11787" max="11787" width="10.42578125" style="214" customWidth="1"/>
    <col min="11788" max="11788" width="75.42578125" style="214" customWidth="1"/>
    <col min="11789" max="11789" width="45.28515625" style="214" customWidth="1"/>
    <col min="11790" max="12032" width="9.140625" style="214"/>
    <col min="12033" max="12033" width="4.42578125" style="214" customWidth="1"/>
    <col min="12034" max="12034" width="11.5703125" style="214" customWidth="1"/>
    <col min="12035" max="12035" width="40.42578125" style="214" customWidth="1"/>
    <col min="12036" max="12036" width="5.5703125" style="214" customWidth="1"/>
    <col min="12037" max="12037" width="8.5703125" style="214" customWidth="1"/>
    <col min="12038" max="12038" width="9.85546875" style="214" customWidth="1"/>
    <col min="12039" max="12039" width="13.85546875" style="214" customWidth="1"/>
    <col min="12040" max="12040" width="11.7109375" style="214" customWidth="1"/>
    <col min="12041" max="12041" width="11.5703125" style="214" customWidth="1"/>
    <col min="12042" max="12042" width="11" style="214" customWidth="1"/>
    <col min="12043" max="12043" width="10.42578125" style="214" customWidth="1"/>
    <col min="12044" max="12044" width="75.42578125" style="214" customWidth="1"/>
    <col min="12045" max="12045" width="45.28515625" style="214" customWidth="1"/>
    <col min="12046" max="12288" width="9.140625" style="214"/>
    <col min="12289" max="12289" width="4.42578125" style="214" customWidth="1"/>
    <col min="12290" max="12290" width="11.5703125" style="214" customWidth="1"/>
    <col min="12291" max="12291" width="40.42578125" style="214" customWidth="1"/>
    <col min="12292" max="12292" width="5.5703125" style="214" customWidth="1"/>
    <col min="12293" max="12293" width="8.5703125" style="214" customWidth="1"/>
    <col min="12294" max="12294" width="9.85546875" style="214" customWidth="1"/>
    <col min="12295" max="12295" width="13.85546875" style="214" customWidth="1"/>
    <col min="12296" max="12296" width="11.7109375" style="214" customWidth="1"/>
    <col min="12297" max="12297" width="11.5703125" style="214" customWidth="1"/>
    <col min="12298" max="12298" width="11" style="214" customWidth="1"/>
    <col min="12299" max="12299" width="10.42578125" style="214" customWidth="1"/>
    <col min="12300" max="12300" width="75.42578125" style="214" customWidth="1"/>
    <col min="12301" max="12301" width="45.28515625" style="214" customWidth="1"/>
    <col min="12302" max="12544" width="9.140625" style="214"/>
    <col min="12545" max="12545" width="4.42578125" style="214" customWidth="1"/>
    <col min="12546" max="12546" width="11.5703125" style="214" customWidth="1"/>
    <col min="12547" max="12547" width="40.42578125" style="214" customWidth="1"/>
    <col min="12548" max="12548" width="5.5703125" style="214" customWidth="1"/>
    <col min="12549" max="12549" width="8.5703125" style="214" customWidth="1"/>
    <col min="12550" max="12550" width="9.85546875" style="214" customWidth="1"/>
    <col min="12551" max="12551" width="13.85546875" style="214" customWidth="1"/>
    <col min="12552" max="12552" width="11.7109375" style="214" customWidth="1"/>
    <col min="12553" max="12553" width="11.5703125" style="214" customWidth="1"/>
    <col min="12554" max="12554" width="11" style="214" customWidth="1"/>
    <col min="12555" max="12555" width="10.42578125" style="214" customWidth="1"/>
    <col min="12556" max="12556" width="75.42578125" style="214" customWidth="1"/>
    <col min="12557" max="12557" width="45.28515625" style="214" customWidth="1"/>
    <col min="12558" max="12800" width="9.140625" style="214"/>
    <col min="12801" max="12801" width="4.42578125" style="214" customWidth="1"/>
    <col min="12802" max="12802" width="11.5703125" style="214" customWidth="1"/>
    <col min="12803" max="12803" width="40.42578125" style="214" customWidth="1"/>
    <col min="12804" max="12804" width="5.5703125" style="214" customWidth="1"/>
    <col min="12805" max="12805" width="8.5703125" style="214" customWidth="1"/>
    <col min="12806" max="12806" width="9.85546875" style="214" customWidth="1"/>
    <col min="12807" max="12807" width="13.85546875" style="214" customWidth="1"/>
    <col min="12808" max="12808" width="11.7109375" style="214" customWidth="1"/>
    <col min="12809" max="12809" width="11.5703125" style="214" customWidth="1"/>
    <col min="12810" max="12810" width="11" style="214" customWidth="1"/>
    <col min="12811" max="12811" width="10.42578125" style="214" customWidth="1"/>
    <col min="12812" max="12812" width="75.42578125" style="214" customWidth="1"/>
    <col min="12813" max="12813" width="45.28515625" style="214" customWidth="1"/>
    <col min="12814" max="13056" width="9.140625" style="214"/>
    <col min="13057" max="13057" width="4.42578125" style="214" customWidth="1"/>
    <col min="13058" max="13058" width="11.5703125" style="214" customWidth="1"/>
    <col min="13059" max="13059" width="40.42578125" style="214" customWidth="1"/>
    <col min="13060" max="13060" width="5.5703125" style="214" customWidth="1"/>
    <col min="13061" max="13061" width="8.5703125" style="214" customWidth="1"/>
    <col min="13062" max="13062" width="9.85546875" style="214" customWidth="1"/>
    <col min="13063" max="13063" width="13.85546875" style="214" customWidth="1"/>
    <col min="13064" max="13064" width="11.7109375" style="214" customWidth="1"/>
    <col min="13065" max="13065" width="11.5703125" style="214" customWidth="1"/>
    <col min="13066" max="13066" width="11" style="214" customWidth="1"/>
    <col min="13067" max="13067" width="10.42578125" style="214" customWidth="1"/>
    <col min="13068" max="13068" width="75.42578125" style="214" customWidth="1"/>
    <col min="13069" max="13069" width="45.28515625" style="214" customWidth="1"/>
    <col min="13070" max="13312" width="9.140625" style="214"/>
    <col min="13313" max="13313" width="4.42578125" style="214" customWidth="1"/>
    <col min="13314" max="13314" width="11.5703125" style="214" customWidth="1"/>
    <col min="13315" max="13315" width="40.42578125" style="214" customWidth="1"/>
    <col min="13316" max="13316" width="5.5703125" style="214" customWidth="1"/>
    <col min="13317" max="13317" width="8.5703125" style="214" customWidth="1"/>
    <col min="13318" max="13318" width="9.85546875" style="214" customWidth="1"/>
    <col min="13319" max="13319" width="13.85546875" style="214" customWidth="1"/>
    <col min="13320" max="13320" width="11.7109375" style="214" customWidth="1"/>
    <col min="13321" max="13321" width="11.5703125" style="214" customWidth="1"/>
    <col min="13322" max="13322" width="11" style="214" customWidth="1"/>
    <col min="13323" max="13323" width="10.42578125" style="214" customWidth="1"/>
    <col min="13324" max="13324" width="75.42578125" style="214" customWidth="1"/>
    <col min="13325" max="13325" width="45.28515625" style="214" customWidth="1"/>
    <col min="13326" max="13568" width="9.140625" style="214"/>
    <col min="13569" max="13569" width="4.42578125" style="214" customWidth="1"/>
    <col min="13570" max="13570" width="11.5703125" style="214" customWidth="1"/>
    <col min="13571" max="13571" width="40.42578125" style="214" customWidth="1"/>
    <col min="13572" max="13572" width="5.5703125" style="214" customWidth="1"/>
    <col min="13573" max="13573" width="8.5703125" style="214" customWidth="1"/>
    <col min="13574" max="13574" width="9.85546875" style="214" customWidth="1"/>
    <col min="13575" max="13575" width="13.85546875" style="214" customWidth="1"/>
    <col min="13576" max="13576" width="11.7109375" style="214" customWidth="1"/>
    <col min="13577" max="13577" width="11.5703125" style="214" customWidth="1"/>
    <col min="13578" max="13578" width="11" style="214" customWidth="1"/>
    <col min="13579" max="13579" width="10.42578125" style="214" customWidth="1"/>
    <col min="13580" max="13580" width="75.42578125" style="214" customWidth="1"/>
    <col min="13581" max="13581" width="45.28515625" style="214" customWidth="1"/>
    <col min="13582" max="13824" width="9.140625" style="214"/>
    <col min="13825" max="13825" width="4.42578125" style="214" customWidth="1"/>
    <col min="13826" max="13826" width="11.5703125" style="214" customWidth="1"/>
    <col min="13827" max="13827" width="40.42578125" style="214" customWidth="1"/>
    <col min="13828" max="13828" width="5.5703125" style="214" customWidth="1"/>
    <col min="13829" max="13829" width="8.5703125" style="214" customWidth="1"/>
    <col min="13830" max="13830" width="9.85546875" style="214" customWidth="1"/>
    <col min="13831" max="13831" width="13.85546875" style="214" customWidth="1"/>
    <col min="13832" max="13832" width="11.7109375" style="214" customWidth="1"/>
    <col min="13833" max="13833" width="11.5703125" style="214" customWidth="1"/>
    <col min="13834" max="13834" width="11" style="214" customWidth="1"/>
    <col min="13835" max="13835" width="10.42578125" style="214" customWidth="1"/>
    <col min="13836" max="13836" width="75.42578125" style="214" customWidth="1"/>
    <col min="13837" max="13837" width="45.28515625" style="214" customWidth="1"/>
    <col min="13838" max="14080" width="9.140625" style="214"/>
    <col min="14081" max="14081" width="4.42578125" style="214" customWidth="1"/>
    <col min="14082" max="14082" width="11.5703125" style="214" customWidth="1"/>
    <col min="14083" max="14083" width="40.42578125" style="214" customWidth="1"/>
    <col min="14084" max="14084" width="5.5703125" style="214" customWidth="1"/>
    <col min="14085" max="14085" width="8.5703125" style="214" customWidth="1"/>
    <col min="14086" max="14086" width="9.85546875" style="214" customWidth="1"/>
    <col min="14087" max="14087" width="13.85546875" style="214" customWidth="1"/>
    <col min="14088" max="14088" width="11.7109375" style="214" customWidth="1"/>
    <col min="14089" max="14089" width="11.5703125" style="214" customWidth="1"/>
    <col min="14090" max="14090" width="11" style="214" customWidth="1"/>
    <col min="14091" max="14091" width="10.42578125" style="214" customWidth="1"/>
    <col min="14092" max="14092" width="75.42578125" style="214" customWidth="1"/>
    <col min="14093" max="14093" width="45.28515625" style="214" customWidth="1"/>
    <col min="14094" max="14336" width="9.140625" style="214"/>
    <col min="14337" max="14337" width="4.42578125" style="214" customWidth="1"/>
    <col min="14338" max="14338" width="11.5703125" style="214" customWidth="1"/>
    <col min="14339" max="14339" width="40.42578125" style="214" customWidth="1"/>
    <col min="14340" max="14340" width="5.5703125" style="214" customWidth="1"/>
    <col min="14341" max="14341" width="8.5703125" style="214" customWidth="1"/>
    <col min="14342" max="14342" width="9.85546875" style="214" customWidth="1"/>
    <col min="14343" max="14343" width="13.85546875" style="214" customWidth="1"/>
    <col min="14344" max="14344" width="11.7109375" style="214" customWidth="1"/>
    <col min="14345" max="14345" width="11.5703125" style="214" customWidth="1"/>
    <col min="14346" max="14346" width="11" style="214" customWidth="1"/>
    <col min="14347" max="14347" width="10.42578125" style="214" customWidth="1"/>
    <col min="14348" max="14348" width="75.42578125" style="214" customWidth="1"/>
    <col min="14349" max="14349" width="45.28515625" style="214" customWidth="1"/>
    <col min="14350" max="14592" width="9.140625" style="214"/>
    <col min="14593" max="14593" width="4.42578125" style="214" customWidth="1"/>
    <col min="14594" max="14594" width="11.5703125" style="214" customWidth="1"/>
    <col min="14595" max="14595" width="40.42578125" style="214" customWidth="1"/>
    <col min="14596" max="14596" width="5.5703125" style="214" customWidth="1"/>
    <col min="14597" max="14597" width="8.5703125" style="214" customWidth="1"/>
    <col min="14598" max="14598" width="9.85546875" style="214" customWidth="1"/>
    <col min="14599" max="14599" width="13.85546875" style="214" customWidth="1"/>
    <col min="14600" max="14600" width="11.7109375" style="214" customWidth="1"/>
    <col min="14601" max="14601" width="11.5703125" style="214" customWidth="1"/>
    <col min="14602" max="14602" width="11" style="214" customWidth="1"/>
    <col min="14603" max="14603" width="10.42578125" style="214" customWidth="1"/>
    <col min="14604" max="14604" width="75.42578125" style="214" customWidth="1"/>
    <col min="14605" max="14605" width="45.28515625" style="214" customWidth="1"/>
    <col min="14606" max="14848" width="9.140625" style="214"/>
    <col min="14849" max="14849" width="4.42578125" style="214" customWidth="1"/>
    <col min="14850" max="14850" width="11.5703125" style="214" customWidth="1"/>
    <col min="14851" max="14851" width="40.42578125" style="214" customWidth="1"/>
    <col min="14852" max="14852" width="5.5703125" style="214" customWidth="1"/>
    <col min="14853" max="14853" width="8.5703125" style="214" customWidth="1"/>
    <col min="14854" max="14854" width="9.85546875" style="214" customWidth="1"/>
    <col min="14855" max="14855" width="13.85546875" style="214" customWidth="1"/>
    <col min="14856" max="14856" width="11.7109375" style="214" customWidth="1"/>
    <col min="14857" max="14857" width="11.5703125" style="214" customWidth="1"/>
    <col min="14858" max="14858" width="11" style="214" customWidth="1"/>
    <col min="14859" max="14859" width="10.42578125" style="214" customWidth="1"/>
    <col min="14860" max="14860" width="75.42578125" style="214" customWidth="1"/>
    <col min="14861" max="14861" width="45.28515625" style="214" customWidth="1"/>
    <col min="14862" max="15104" width="9.140625" style="214"/>
    <col min="15105" max="15105" width="4.42578125" style="214" customWidth="1"/>
    <col min="15106" max="15106" width="11.5703125" style="214" customWidth="1"/>
    <col min="15107" max="15107" width="40.42578125" style="214" customWidth="1"/>
    <col min="15108" max="15108" width="5.5703125" style="214" customWidth="1"/>
    <col min="15109" max="15109" width="8.5703125" style="214" customWidth="1"/>
    <col min="15110" max="15110" width="9.85546875" style="214" customWidth="1"/>
    <col min="15111" max="15111" width="13.85546875" style="214" customWidth="1"/>
    <col min="15112" max="15112" width="11.7109375" style="214" customWidth="1"/>
    <col min="15113" max="15113" width="11.5703125" style="214" customWidth="1"/>
    <col min="15114" max="15114" width="11" style="214" customWidth="1"/>
    <col min="15115" max="15115" width="10.42578125" style="214" customWidth="1"/>
    <col min="15116" max="15116" width="75.42578125" style="214" customWidth="1"/>
    <col min="15117" max="15117" width="45.28515625" style="214" customWidth="1"/>
    <col min="15118" max="15360" width="9.140625" style="214"/>
    <col min="15361" max="15361" width="4.42578125" style="214" customWidth="1"/>
    <col min="15362" max="15362" width="11.5703125" style="214" customWidth="1"/>
    <col min="15363" max="15363" width="40.42578125" style="214" customWidth="1"/>
    <col min="15364" max="15364" width="5.5703125" style="214" customWidth="1"/>
    <col min="15365" max="15365" width="8.5703125" style="214" customWidth="1"/>
    <col min="15366" max="15366" width="9.85546875" style="214" customWidth="1"/>
    <col min="15367" max="15367" width="13.85546875" style="214" customWidth="1"/>
    <col min="15368" max="15368" width="11.7109375" style="214" customWidth="1"/>
    <col min="15369" max="15369" width="11.5703125" style="214" customWidth="1"/>
    <col min="15370" max="15370" width="11" style="214" customWidth="1"/>
    <col min="15371" max="15371" width="10.42578125" style="214" customWidth="1"/>
    <col min="15372" max="15372" width="75.42578125" style="214" customWidth="1"/>
    <col min="15373" max="15373" width="45.28515625" style="214" customWidth="1"/>
    <col min="15374" max="15616" width="9.140625" style="214"/>
    <col min="15617" max="15617" width="4.42578125" style="214" customWidth="1"/>
    <col min="15618" max="15618" width="11.5703125" style="214" customWidth="1"/>
    <col min="15619" max="15619" width="40.42578125" style="214" customWidth="1"/>
    <col min="15620" max="15620" width="5.5703125" style="214" customWidth="1"/>
    <col min="15621" max="15621" width="8.5703125" style="214" customWidth="1"/>
    <col min="15622" max="15622" width="9.85546875" style="214" customWidth="1"/>
    <col min="15623" max="15623" width="13.85546875" style="214" customWidth="1"/>
    <col min="15624" max="15624" width="11.7109375" style="214" customWidth="1"/>
    <col min="15625" max="15625" width="11.5703125" style="214" customWidth="1"/>
    <col min="15626" max="15626" width="11" style="214" customWidth="1"/>
    <col min="15627" max="15627" width="10.42578125" style="214" customWidth="1"/>
    <col min="15628" max="15628" width="75.42578125" style="214" customWidth="1"/>
    <col min="15629" max="15629" width="45.28515625" style="214" customWidth="1"/>
    <col min="15630" max="15872" width="9.140625" style="214"/>
    <col min="15873" max="15873" width="4.42578125" style="214" customWidth="1"/>
    <col min="15874" max="15874" width="11.5703125" style="214" customWidth="1"/>
    <col min="15875" max="15875" width="40.42578125" style="214" customWidth="1"/>
    <col min="15876" max="15876" width="5.5703125" style="214" customWidth="1"/>
    <col min="15877" max="15877" width="8.5703125" style="214" customWidth="1"/>
    <col min="15878" max="15878" width="9.85546875" style="214" customWidth="1"/>
    <col min="15879" max="15879" width="13.85546875" style="214" customWidth="1"/>
    <col min="15880" max="15880" width="11.7109375" style="214" customWidth="1"/>
    <col min="15881" max="15881" width="11.5703125" style="214" customWidth="1"/>
    <col min="15882" max="15882" width="11" style="214" customWidth="1"/>
    <col min="15883" max="15883" width="10.42578125" style="214" customWidth="1"/>
    <col min="15884" max="15884" width="75.42578125" style="214" customWidth="1"/>
    <col min="15885" max="15885" width="45.28515625" style="214" customWidth="1"/>
    <col min="15886" max="16128" width="9.140625" style="214"/>
    <col min="16129" max="16129" width="4.42578125" style="214" customWidth="1"/>
    <col min="16130" max="16130" width="11.5703125" style="214" customWidth="1"/>
    <col min="16131" max="16131" width="40.42578125" style="214" customWidth="1"/>
    <col min="16132" max="16132" width="5.5703125" style="214" customWidth="1"/>
    <col min="16133" max="16133" width="8.5703125" style="214" customWidth="1"/>
    <col min="16134" max="16134" width="9.85546875" style="214" customWidth="1"/>
    <col min="16135" max="16135" width="13.85546875" style="214" customWidth="1"/>
    <col min="16136" max="16136" width="11.7109375" style="214" customWidth="1"/>
    <col min="16137" max="16137" width="11.5703125" style="214" customWidth="1"/>
    <col min="16138" max="16138" width="11" style="214" customWidth="1"/>
    <col min="16139" max="16139" width="10.42578125" style="214" customWidth="1"/>
    <col min="16140" max="16140" width="75.42578125" style="214" customWidth="1"/>
    <col min="16141" max="16141" width="45.28515625" style="214" customWidth="1"/>
    <col min="16142" max="16384" width="9.140625" style="214"/>
  </cols>
  <sheetData>
    <row r="1" spans="1:80" ht="15.75" x14ac:dyDescent="0.25">
      <c r="A1" s="484" t="s">
        <v>103</v>
      </c>
      <c r="B1" s="484"/>
      <c r="C1" s="484"/>
      <c r="D1" s="484"/>
      <c r="E1" s="484"/>
      <c r="F1" s="484"/>
      <c r="G1" s="484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475" t="s">
        <v>2</v>
      </c>
      <c r="B3" s="476"/>
      <c r="C3" s="169" t="s">
        <v>106</v>
      </c>
      <c r="D3" s="170"/>
      <c r="E3" s="218" t="s">
        <v>85</v>
      </c>
      <c r="F3" s="219">
        <f>'SO01 2017001577 Rek'!H1</f>
        <v>2017001577</v>
      </c>
      <c r="G3" s="220"/>
    </row>
    <row r="4" spans="1:80" ht="13.5" thickBot="1" x14ac:dyDescent="0.25">
      <c r="A4" s="485" t="s">
        <v>76</v>
      </c>
      <c r="B4" s="478"/>
      <c r="C4" s="175" t="s">
        <v>109</v>
      </c>
      <c r="D4" s="176"/>
      <c r="E4" s="486" t="str">
        <f>'SO01 2017001577 Rek'!G2</f>
        <v>Stavební část</v>
      </c>
      <c r="F4" s="487"/>
      <c r="G4" s="488"/>
    </row>
    <row r="5" spans="1:80" ht="13.5" thickTop="1" x14ac:dyDescent="0.2">
      <c r="A5" s="221"/>
    </row>
    <row r="6" spans="1:80" ht="27" customHeight="1" x14ac:dyDescent="0.2">
      <c r="A6" s="223" t="s">
        <v>86</v>
      </c>
      <c r="B6" s="224" t="s">
        <v>87</v>
      </c>
      <c r="C6" s="224" t="s">
        <v>88</v>
      </c>
      <c r="D6" s="224" t="s">
        <v>89</v>
      </c>
      <c r="E6" s="224" t="s">
        <v>90</v>
      </c>
      <c r="F6" s="224" t="s">
        <v>91</v>
      </c>
      <c r="G6" s="225" t="s">
        <v>92</v>
      </c>
      <c r="H6" s="226" t="s">
        <v>93</v>
      </c>
      <c r="I6" s="226" t="s">
        <v>94</v>
      </c>
      <c r="J6" s="226" t="s">
        <v>95</v>
      </c>
      <c r="K6" s="226" t="s">
        <v>96</v>
      </c>
    </row>
    <row r="7" spans="1:80" x14ac:dyDescent="0.2">
      <c r="A7" s="227" t="s">
        <v>97</v>
      </c>
      <c r="B7" s="228" t="s">
        <v>98</v>
      </c>
      <c r="C7" s="229" t="s">
        <v>99</v>
      </c>
      <c r="D7" s="230"/>
      <c r="E7" s="231"/>
      <c r="F7" s="231"/>
      <c r="G7" s="232"/>
      <c r="H7" s="233"/>
      <c r="I7" s="234"/>
      <c r="J7" s="233"/>
      <c r="K7" s="234"/>
      <c r="O7" s="235">
        <v>1</v>
      </c>
    </row>
    <row r="8" spans="1:80" x14ac:dyDescent="0.2">
      <c r="A8" s="236">
        <v>1</v>
      </c>
      <c r="B8" s="237" t="s">
        <v>112</v>
      </c>
      <c r="C8" s="238" t="s">
        <v>113</v>
      </c>
      <c r="D8" s="239" t="s">
        <v>114</v>
      </c>
      <c r="E8" s="240">
        <v>12</v>
      </c>
      <c r="F8" s="240">
        <v>0</v>
      </c>
      <c r="G8" s="241">
        <f>E8*F8</f>
        <v>0</v>
      </c>
      <c r="H8" s="242">
        <v>0</v>
      </c>
      <c r="I8" s="243">
        <f>E8*H8</f>
        <v>0</v>
      </c>
      <c r="J8" s="242">
        <v>-0.13800000000000001</v>
      </c>
      <c r="K8" s="243">
        <f>E8*J8</f>
        <v>-1.6560000000000001</v>
      </c>
      <c r="O8" s="235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35">
        <v>1</v>
      </c>
      <c r="CB8" s="235">
        <v>1</v>
      </c>
    </row>
    <row r="9" spans="1:80" x14ac:dyDescent="0.2">
      <c r="A9" s="244"/>
      <c r="B9" s="248"/>
      <c r="C9" s="489" t="s">
        <v>115</v>
      </c>
      <c r="D9" s="490"/>
      <c r="E9" s="249">
        <v>12</v>
      </c>
      <c r="F9" s="250"/>
      <c r="G9" s="251"/>
      <c r="H9" s="252"/>
      <c r="I9" s="246"/>
      <c r="K9" s="246"/>
      <c r="M9" s="247">
        <v>12</v>
      </c>
      <c r="O9" s="235"/>
    </row>
    <row r="10" spans="1:80" x14ac:dyDescent="0.2">
      <c r="A10" s="236">
        <v>2</v>
      </c>
      <c r="B10" s="237" t="s">
        <v>116</v>
      </c>
      <c r="C10" s="238" t="s">
        <v>117</v>
      </c>
      <c r="D10" s="239" t="s">
        <v>114</v>
      </c>
      <c r="E10" s="240">
        <v>5</v>
      </c>
      <c r="F10" s="240">
        <v>0</v>
      </c>
      <c r="G10" s="241">
        <f>E10*F10</f>
        <v>0</v>
      </c>
      <c r="H10" s="242">
        <v>0</v>
      </c>
      <c r="I10" s="243">
        <f>E10*H10</f>
        <v>0</v>
      </c>
      <c r="J10" s="242">
        <v>-0.13800000000000001</v>
      </c>
      <c r="K10" s="243">
        <f>E10*J10</f>
        <v>-0.69000000000000006</v>
      </c>
      <c r="O10" s="235">
        <v>2</v>
      </c>
      <c r="AA10" s="214">
        <v>1</v>
      </c>
      <c r="AB10" s="214">
        <v>1</v>
      </c>
      <c r="AC10" s="214">
        <v>1</v>
      </c>
      <c r="AZ10" s="214">
        <v>1</v>
      </c>
      <c r="BA10" s="214">
        <f>IF(AZ10=1,G10,0)</f>
        <v>0</v>
      </c>
      <c r="BB10" s="214">
        <f>IF(AZ10=2,G10,0)</f>
        <v>0</v>
      </c>
      <c r="BC10" s="214">
        <f>IF(AZ10=3,G10,0)</f>
        <v>0</v>
      </c>
      <c r="BD10" s="214">
        <f>IF(AZ10=4,G10,0)</f>
        <v>0</v>
      </c>
      <c r="BE10" s="214">
        <f>IF(AZ10=5,G10,0)</f>
        <v>0</v>
      </c>
      <c r="CA10" s="235">
        <v>1</v>
      </c>
      <c r="CB10" s="235">
        <v>1</v>
      </c>
    </row>
    <row r="11" spans="1:80" x14ac:dyDescent="0.2">
      <c r="A11" s="244"/>
      <c r="B11" s="248"/>
      <c r="C11" s="489" t="s">
        <v>118</v>
      </c>
      <c r="D11" s="490"/>
      <c r="E11" s="249">
        <v>5</v>
      </c>
      <c r="F11" s="250"/>
      <c r="G11" s="251"/>
      <c r="H11" s="252"/>
      <c r="I11" s="246"/>
      <c r="K11" s="246"/>
      <c r="M11" s="247">
        <v>5</v>
      </c>
      <c r="O11" s="235"/>
    </row>
    <row r="12" spans="1:80" x14ac:dyDescent="0.2">
      <c r="A12" s="236">
        <v>3</v>
      </c>
      <c r="B12" s="237" t="s">
        <v>119</v>
      </c>
      <c r="C12" s="238" t="s">
        <v>120</v>
      </c>
      <c r="D12" s="239" t="s">
        <v>114</v>
      </c>
      <c r="E12" s="240">
        <v>16</v>
      </c>
      <c r="F12" s="240">
        <v>0</v>
      </c>
      <c r="G12" s="241">
        <f>E12*F12</f>
        <v>0</v>
      </c>
      <c r="H12" s="242">
        <v>0</v>
      </c>
      <c r="I12" s="243">
        <f>E12*H12</f>
        <v>0</v>
      </c>
      <c r="J12" s="242">
        <v>-0.24</v>
      </c>
      <c r="K12" s="243">
        <f>E12*J12</f>
        <v>-3.84</v>
      </c>
      <c r="O12" s="235">
        <v>2</v>
      </c>
      <c r="AA12" s="214">
        <v>1</v>
      </c>
      <c r="AB12" s="214">
        <v>1</v>
      </c>
      <c r="AC12" s="214">
        <v>1</v>
      </c>
      <c r="AZ12" s="214">
        <v>1</v>
      </c>
      <c r="BA12" s="214">
        <f>IF(AZ12=1,G12,0)</f>
        <v>0</v>
      </c>
      <c r="BB12" s="214">
        <f>IF(AZ12=2,G12,0)</f>
        <v>0</v>
      </c>
      <c r="BC12" s="214">
        <f>IF(AZ12=3,G12,0)</f>
        <v>0</v>
      </c>
      <c r="BD12" s="214">
        <f>IF(AZ12=4,G12,0)</f>
        <v>0</v>
      </c>
      <c r="BE12" s="214">
        <f>IF(AZ12=5,G12,0)</f>
        <v>0</v>
      </c>
      <c r="CA12" s="235">
        <v>1</v>
      </c>
      <c r="CB12" s="235">
        <v>1</v>
      </c>
    </row>
    <row r="13" spans="1:80" x14ac:dyDescent="0.2">
      <c r="A13" s="244"/>
      <c r="B13" s="248"/>
      <c r="C13" s="489" t="s">
        <v>121</v>
      </c>
      <c r="D13" s="490"/>
      <c r="E13" s="249">
        <v>16</v>
      </c>
      <c r="F13" s="250"/>
      <c r="G13" s="251"/>
      <c r="H13" s="252"/>
      <c r="I13" s="246"/>
      <c r="K13" s="246"/>
      <c r="M13" s="247">
        <v>16</v>
      </c>
      <c r="O13" s="235"/>
    </row>
    <row r="14" spans="1:80" x14ac:dyDescent="0.2">
      <c r="A14" s="236">
        <v>4</v>
      </c>
      <c r="B14" s="237" t="s">
        <v>122</v>
      </c>
      <c r="C14" s="238" t="s">
        <v>123</v>
      </c>
      <c r="D14" s="239" t="s">
        <v>124</v>
      </c>
      <c r="E14" s="240">
        <v>13.5</v>
      </c>
      <c r="F14" s="240">
        <v>0</v>
      </c>
      <c r="G14" s="241">
        <f>E14*F14</f>
        <v>0</v>
      </c>
      <c r="H14" s="242">
        <v>0</v>
      </c>
      <c r="I14" s="243">
        <f>E14*H14</f>
        <v>0</v>
      </c>
      <c r="J14" s="242">
        <v>0</v>
      </c>
      <c r="K14" s="243">
        <f>E14*J14</f>
        <v>0</v>
      </c>
      <c r="O14" s="235">
        <v>2</v>
      </c>
      <c r="AA14" s="214">
        <v>1</v>
      </c>
      <c r="AB14" s="214">
        <v>1</v>
      </c>
      <c r="AC14" s="214">
        <v>1</v>
      </c>
      <c r="AZ14" s="214">
        <v>1</v>
      </c>
      <c r="BA14" s="214">
        <f>IF(AZ14=1,G14,0)</f>
        <v>0</v>
      </c>
      <c r="BB14" s="214">
        <f>IF(AZ14=2,G14,0)</f>
        <v>0</v>
      </c>
      <c r="BC14" s="214">
        <f>IF(AZ14=3,G14,0)</f>
        <v>0</v>
      </c>
      <c r="BD14" s="214">
        <f>IF(AZ14=4,G14,0)</f>
        <v>0</v>
      </c>
      <c r="BE14" s="214">
        <f>IF(AZ14=5,G14,0)</f>
        <v>0</v>
      </c>
      <c r="CA14" s="235">
        <v>1</v>
      </c>
      <c r="CB14" s="235">
        <v>1</v>
      </c>
    </row>
    <row r="15" spans="1:80" x14ac:dyDescent="0.2">
      <c r="A15" s="244"/>
      <c r="B15" s="248"/>
      <c r="C15" s="489" t="s">
        <v>125</v>
      </c>
      <c r="D15" s="490"/>
      <c r="E15" s="249">
        <v>13.5</v>
      </c>
      <c r="F15" s="250"/>
      <c r="G15" s="251"/>
      <c r="H15" s="252"/>
      <c r="I15" s="246"/>
      <c r="K15" s="246"/>
      <c r="M15" s="247" t="s">
        <v>125</v>
      </c>
      <c r="O15" s="235"/>
    </row>
    <row r="16" spans="1:80" x14ac:dyDescent="0.2">
      <c r="A16" s="236">
        <v>5</v>
      </c>
      <c r="B16" s="237" t="s">
        <v>126</v>
      </c>
      <c r="C16" s="238" t="s">
        <v>127</v>
      </c>
      <c r="D16" s="239" t="s">
        <v>124</v>
      </c>
      <c r="E16" s="240">
        <v>39.01</v>
      </c>
      <c r="F16" s="240">
        <v>0</v>
      </c>
      <c r="G16" s="241">
        <f>E16*F16</f>
        <v>0</v>
      </c>
      <c r="H16" s="242">
        <v>0</v>
      </c>
      <c r="I16" s="243">
        <f>E16*H16</f>
        <v>0</v>
      </c>
      <c r="J16" s="242">
        <v>0</v>
      </c>
      <c r="K16" s="243">
        <f>E16*J16</f>
        <v>0</v>
      </c>
      <c r="O16" s="235">
        <v>2</v>
      </c>
      <c r="AA16" s="214">
        <v>1</v>
      </c>
      <c r="AB16" s="214">
        <v>1</v>
      </c>
      <c r="AC16" s="214">
        <v>1</v>
      </c>
      <c r="AZ16" s="214">
        <v>1</v>
      </c>
      <c r="BA16" s="214">
        <f>IF(AZ16=1,G16,0)</f>
        <v>0</v>
      </c>
      <c r="BB16" s="214">
        <f>IF(AZ16=2,G16,0)</f>
        <v>0</v>
      </c>
      <c r="BC16" s="214">
        <f>IF(AZ16=3,G16,0)</f>
        <v>0</v>
      </c>
      <c r="BD16" s="214">
        <f>IF(AZ16=4,G16,0)</f>
        <v>0</v>
      </c>
      <c r="BE16" s="214">
        <f>IF(AZ16=5,G16,0)</f>
        <v>0</v>
      </c>
      <c r="CA16" s="235">
        <v>1</v>
      </c>
      <c r="CB16" s="235">
        <v>1</v>
      </c>
    </row>
    <row r="17" spans="1:80" x14ac:dyDescent="0.2">
      <c r="A17" s="244"/>
      <c r="B17" s="248"/>
      <c r="C17" s="489" t="s">
        <v>128</v>
      </c>
      <c r="D17" s="490"/>
      <c r="E17" s="249">
        <v>15.76</v>
      </c>
      <c r="F17" s="250"/>
      <c r="G17" s="251"/>
      <c r="H17" s="252"/>
      <c r="I17" s="246"/>
      <c r="K17" s="246"/>
      <c r="M17" s="247" t="s">
        <v>128</v>
      </c>
      <c r="O17" s="235"/>
    </row>
    <row r="18" spans="1:80" x14ac:dyDescent="0.2">
      <c r="A18" s="244"/>
      <c r="B18" s="248"/>
      <c r="C18" s="489" t="s">
        <v>129</v>
      </c>
      <c r="D18" s="490"/>
      <c r="E18" s="249">
        <v>23.25</v>
      </c>
      <c r="F18" s="250"/>
      <c r="G18" s="251"/>
      <c r="H18" s="252"/>
      <c r="I18" s="246"/>
      <c r="K18" s="246"/>
      <c r="M18" s="247" t="s">
        <v>129</v>
      </c>
      <c r="O18" s="235"/>
    </row>
    <row r="19" spans="1:80" x14ac:dyDescent="0.2">
      <c r="A19" s="236">
        <v>6</v>
      </c>
      <c r="B19" s="237" t="s">
        <v>130</v>
      </c>
      <c r="C19" s="238" t="s">
        <v>131</v>
      </c>
      <c r="D19" s="239" t="s">
        <v>124</v>
      </c>
      <c r="E19" s="240">
        <v>43.06</v>
      </c>
      <c r="F19" s="240">
        <v>0</v>
      </c>
      <c r="G19" s="241">
        <f>E19*F19</f>
        <v>0</v>
      </c>
      <c r="H19" s="242">
        <v>0</v>
      </c>
      <c r="I19" s="243">
        <f>E19*H19</f>
        <v>0</v>
      </c>
      <c r="J19" s="242">
        <v>0</v>
      </c>
      <c r="K19" s="243">
        <f>E19*J19</f>
        <v>0</v>
      </c>
      <c r="O19" s="235">
        <v>2</v>
      </c>
      <c r="AA19" s="214">
        <v>1</v>
      </c>
      <c r="AB19" s="214">
        <v>1</v>
      </c>
      <c r="AC19" s="214">
        <v>1</v>
      </c>
      <c r="AZ19" s="214">
        <v>1</v>
      </c>
      <c r="BA19" s="214">
        <f>IF(AZ19=1,G19,0)</f>
        <v>0</v>
      </c>
      <c r="BB19" s="214">
        <f>IF(AZ19=2,G19,0)</f>
        <v>0</v>
      </c>
      <c r="BC19" s="214">
        <f>IF(AZ19=3,G19,0)</f>
        <v>0</v>
      </c>
      <c r="BD19" s="214">
        <f>IF(AZ19=4,G19,0)</f>
        <v>0</v>
      </c>
      <c r="BE19" s="214">
        <f>IF(AZ19=5,G19,0)</f>
        <v>0</v>
      </c>
      <c r="CA19" s="235">
        <v>1</v>
      </c>
      <c r="CB19" s="235">
        <v>1</v>
      </c>
    </row>
    <row r="20" spans="1:80" x14ac:dyDescent="0.2">
      <c r="A20" s="236">
        <v>7</v>
      </c>
      <c r="B20" s="237" t="s">
        <v>132</v>
      </c>
      <c r="C20" s="238" t="s">
        <v>133</v>
      </c>
      <c r="D20" s="239" t="s">
        <v>124</v>
      </c>
      <c r="E20" s="240">
        <v>18</v>
      </c>
      <c r="F20" s="240">
        <v>0</v>
      </c>
      <c r="G20" s="241">
        <f>E20*F20</f>
        <v>0</v>
      </c>
      <c r="H20" s="242">
        <v>0</v>
      </c>
      <c r="I20" s="243">
        <f>E20*H20</f>
        <v>0</v>
      </c>
      <c r="J20" s="242">
        <v>0</v>
      </c>
      <c r="K20" s="243">
        <f>E20*J20</f>
        <v>0</v>
      </c>
      <c r="O20" s="235">
        <v>2</v>
      </c>
      <c r="AA20" s="214">
        <v>1</v>
      </c>
      <c r="AB20" s="214">
        <v>1</v>
      </c>
      <c r="AC20" s="214">
        <v>1</v>
      </c>
      <c r="AZ20" s="214">
        <v>1</v>
      </c>
      <c r="BA20" s="214">
        <f>IF(AZ20=1,G20,0)</f>
        <v>0</v>
      </c>
      <c r="BB20" s="214">
        <f>IF(AZ20=2,G20,0)</f>
        <v>0</v>
      </c>
      <c r="BC20" s="214">
        <f>IF(AZ20=3,G20,0)</f>
        <v>0</v>
      </c>
      <c r="BD20" s="214">
        <f>IF(AZ20=4,G20,0)</f>
        <v>0</v>
      </c>
      <c r="BE20" s="214">
        <f>IF(AZ20=5,G20,0)</f>
        <v>0</v>
      </c>
      <c r="CA20" s="235">
        <v>1</v>
      </c>
      <c r="CB20" s="235">
        <v>1</v>
      </c>
    </row>
    <row r="21" spans="1:80" x14ac:dyDescent="0.2">
      <c r="A21" s="236">
        <v>8</v>
      </c>
      <c r="B21" s="237" t="s">
        <v>134</v>
      </c>
      <c r="C21" s="238" t="s">
        <v>135</v>
      </c>
      <c r="D21" s="239" t="s">
        <v>124</v>
      </c>
      <c r="E21" s="240">
        <v>18</v>
      </c>
      <c r="F21" s="240">
        <v>0</v>
      </c>
      <c r="G21" s="241">
        <f>E21*F21</f>
        <v>0</v>
      </c>
      <c r="H21" s="242">
        <v>0</v>
      </c>
      <c r="I21" s="243">
        <f>E21*H21</f>
        <v>0</v>
      </c>
      <c r="J21" s="242">
        <v>0</v>
      </c>
      <c r="K21" s="243">
        <f>E21*J21</f>
        <v>0</v>
      </c>
      <c r="O21" s="235">
        <v>2</v>
      </c>
      <c r="AA21" s="214">
        <v>1</v>
      </c>
      <c r="AB21" s="214">
        <v>1</v>
      </c>
      <c r="AC21" s="214">
        <v>1</v>
      </c>
      <c r="AZ21" s="214">
        <v>1</v>
      </c>
      <c r="BA21" s="214">
        <f>IF(AZ21=1,G21,0)</f>
        <v>0</v>
      </c>
      <c r="BB21" s="214">
        <f>IF(AZ21=2,G21,0)</f>
        <v>0</v>
      </c>
      <c r="BC21" s="214">
        <f>IF(AZ21=3,G21,0)</f>
        <v>0</v>
      </c>
      <c r="BD21" s="214">
        <f>IF(AZ21=4,G21,0)</f>
        <v>0</v>
      </c>
      <c r="BE21" s="214">
        <f>IF(AZ21=5,G21,0)</f>
        <v>0</v>
      </c>
      <c r="CA21" s="235">
        <v>1</v>
      </c>
      <c r="CB21" s="235">
        <v>1</v>
      </c>
    </row>
    <row r="22" spans="1:80" x14ac:dyDescent="0.2">
      <c r="A22" s="236">
        <v>9</v>
      </c>
      <c r="B22" s="237" t="s">
        <v>136</v>
      </c>
      <c r="C22" s="238" t="s">
        <v>137</v>
      </c>
      <c r="D22" s="239" t="s">
        <v>124</v>
      </c>
      <c r="E22" s="240">
        <v>8.5879999999999992</v>
      </c>
      <c r="F22" s="240">
        <v>0</v>
      </c>
      <c r="G22" s="241">
        <f>E22*F22</f>
        <v>0</v>
      </c>
      <c r="H22" s="242">
        <v>0</v>
      </c>
      <c r="I22" s="243">
        <f>E22*H22</f>
        <v>0</v>
      </c>
      <c r="J22" s="242">
        <v>0</v>
      </c>
      <c r="K22" s="243">
        <f>E22*J22</f>
        <v>0</v>
      </c>
      <c r="O22" s="235">
        <v>2</v>
      </c>
      <c r="AA22" s="214">
        <v>1</v>
      </c>
      <c r="AB22" s="214">
        <v>1</v>
      </c>
      <c r="AC22" s="214">
        <v>1</v>
      </c>
      <c r="AZ22" s="214">
        <v>1</v>
      </c>
      <c r="BA22" s="214">
        <f>IF(AZ22=1,G22,0)</f>
        <v>0</v>
      </c>
      <c r="BB22" s="214">
        <f>IF(AZ22=2,G22,0)</f>
        <v>0</v>
      </c>
      <c r="BC22" s="214">
        <f>IF(AZ22=3,G22,0)</f>
        <v>0</v>
      </c>
      <c r="BD22" s="214">
        <f>IF(AZ22=4,G22,0)</f>
        <v>0</v>
      </c>
      <c r="BE22" s="214">
        <f>IF(AZ22=5,G22,0)</f>
        <v>0</v>
      </c>
      <c r="CA22" s="235">
        <v>1</v>
      </c>
      <c r="CB22" s="235">
        <v>1</v>
      </c>
    </row>
    <row r="23" spans="1:80" x14ac:dyDescent="0.2">
      <c r="A23" s="244"/>
      <c r="B23" s="248"/>
      <c r="C23" s="489" t="s">
        <v>138</v>
      </c>
      <c r="D23" s="490"/>
      <c r="E23" s="249">
        <v>3.8</v>
      </c>
      <c r="F23" s="250"/>
      <c r="G23" s="251"/>
      <c r="H23" s="252"/>
      <c r="I23" s="246"/>
      <c r="K23" s="246"/>
      <c r="M23" s="247" t="s">
        <v>138</v>
      </c>
      <c r="O23" s="235"/>
    </row>
    <row r="24" spans="1:80" x14ac:dyDescent="0.2">
      <c r="A24" s="244"/>
      <c r="B24" s="248"/>
      <c r="C24" s="489" t="s">
        <v>139</v>
      </c>
      <c r="D24" s="490"/>
      <c r="E24" s="249">
        <v>1.9079999999999999</v>
      </c>
      <c r="F24" s="250"/>
      <c r="G24" s="251"/>
      <c r="H24" s="252"/>
      <c r="I24" s="246"/>
      <c r="K24" s="246"/>
      <c r="M24" s="247" t="s">
        <v>139</v>
      </c>
      <c r="O24" s="235"/>
    </row>
    <row r="25" spans="1:80" x14ac:dyDescent="0.2">
      <c r="A25" s="244"/>
      <c r="B25" s="248"/>
      <c r="C25" s="489" t="s">
        <v>140</v>
      </c>
      <c r="D25" s="490"/>
      <c r="E25" s="249">
        <v>2.88</v>
      </c>
      <c r="F25" s="250"/>
      <c r="G25" s="251"/>
      <c r="H25" s="252"/>
      <c r="I25" s="246"/>
      <c r="K25" s="246"/>
      <c r="M25" s="247" t="s">
        <v>140</v>
      </c>
      <c r="O25" s="235"/>
    </row>
    <row r="26" spans="1:80" x14ac:dyDescent="0.2">
      <c r="A26" s="236">
        <v>10</v>
      </c>
      <c r="B26" s="237" t="s">
        <v>141</v>
      </c>
      <c r="C26" s="238" t="s">
        <v>142</v>
      </c>
      <c r="D26" s="239" t="s">
        <v>124</v>
      </c>
      <c r="E26" s="240">
        <v>10.84</v>
      </c>
      <c r="F26" s="240">
        <v>0</v>
      </c>
      <c r="G26" s="241">
        <f>E26*F26</f>
        <v>0</v>
      </c>
      <c r="H26" s="242">
        <v>0</v>
      </c>
      <c r="I26" s="243">
        <f>E26*H26</f>
        <v>0</v>
      </c>
      <c r="J26" s="242">
        <v>0</v>
      </c>
      <c r="K26" s="243">
        <f>E26*J26</f>
        <v>0</v>
      </c>
      <c r="O26" s="235">
        <v>2</v>
      </c>
      <c r="AA26" s="214">
        <v>1</v>
      </c>
      <c r="AB26" s="214">
        <v>1</v>
      </c>
      <c r="AC26" s="214">
        <v>1</v>
      </c>
      <c r="AZ26" s="214">
        <v>1</v>
      </c>
      <c r="BA26" s="214">
        <f>IF(AZ26=1,G26,0)</f>
        <v>0</v>
      </c>
      <c r="BB26" s="214">
        <f>IF(AZ26=2,G26,0)</f>
        <v>0</v>
      </c>
      <c r="BC26" s="214">
        <f>IF(AZ26=3,G26,0)</f>
        <v>0</v>
      </c>
      <c r="BD26" s="214">
        <f>IF(AZ26=4,G26,0)</f>
        <v>0</v>
      </c>
      <c r="BE26" s="214">
        <f>IF(AZ26=5,G26,0)</f>
        <v>0</v>
      </c>
      <c r="CA26" s="235">
        <v>1</v>
      </c>
      <c r="CB26" s="235">
        <v>1</v>
      </c>
    </row>
    <row r="27" spans="1:80" x14ac:dyDescent="0.2">
      <c r="A27" s="244"/>
      <c r="B27" s="248"/>
      <c r="C27" s="489" t="s">
        <v>143</v>
      </c>
      <c r="D27" s="490"/>
      <c r="E27" s="249">
        <v>10.84</v>
      </c>
      <c r="F27" s="250"/>
      <c r="G27" s="251"/>
      <c r="H27" s="252"/>
      <c r="I27" s="246"/>
      <c r="K27" s="246"/>
      <c r="M27" s="247" t="s">
        <v>143</v>
      </c>
      <c r="O27" s="235"/>
    </row>
    <row r="28" spans="1:80" x14ac:dyDescent="0.2">
      <c r="A28" s="236">
        <v>11</v>
      </c>
      <c r="B28" s="237" t="s">
        <v>144</v>
      </c>
      <c r="C28" s="238" t="s">
        <v>145</v>
      </c>
      <c r="D28" s="239" t="s">
        <v>124</v>
      </c>
      <c r="E28" s="240">
        <v>7.04</v>
      </c>
      <c r="F28" s="240">
        <v>0</v>
      </c>
      <c r="G28" s="241">
        <f>E28*F28</f>
        <v>0</v>
      </c>
      <c r="H28" s="242">
        <v>0</v>
      </c>
      <c r="I28" s="243">
        <f>E28*H28</f>
        <v>0</v>
      </c>
      <c r="J28" s="242">
        <v>0</v>
      </c>
      <c r="K28" s="243">
        <f>E28*J28</f>
        <v>0</v>
      </c>
      <c r="O28" s="235">
        <v>2</v>
      </c>
      <c r="AA28" s="214">
        <v>1</v>
      </c>
      <c r="AB28" s="214">
        <v>1</v>
      </c>
      <c r="AC28" s="214">
        <v>1</v>
      </c>
      <c r="AZ28" s="214">
        <v>1</v>
      </c>
      <c r="BA28" s="214">
        <f>IF(AZ28=1,G28,0)</f>
        <v>0</v>
      </c>
      <c r="BB28" s="214">
        <f>IF(AZ28=2,G28,0)</f>
        <v>0</v>
      </c>
      <c r="BC28" s="214">
        <f>IF(AZ28=3,G28,0)</f>
        <v>0</v>
      </c>
      <c r="BD28" s="214">
        <f>IF(AZ28=4,G28,0)</f>
        <v>0</v>
      </c>
      <c r="BE28" s="214">
        <f>IF(AZ28=5,G28,0)</f>
        <v>0</v>
      </c>
      <c r="CA28" s="235">
        <v>1</v>
      </c>
      <c r="CB28" s="235">
        <v>1</v>
      </c>
    </row>
    <row r="29" spans="1:80" x14ac:dyDescent="0.2">
      <c r="A29" s="244"/>
      <c r="B29" s="248"/>
      <c r="C29" s="489" t="s">
        <v>146</v>
      </c>
      <c r="D29" s="490"/>
      <c r="E29" s="249">
        <v>7.04</v>
      </c>
      <c r="F29" s="250"/>
      <c r="G29" s="251"/>
      <c r="H29" s="252"/>
      <c r="I29" s="246"/>
      <c r="K29" s="246"/>
      <c r="M29" s="247" t="s">
        <v>146</v>
      </c>
      <c r="O29" s="235"/>
    </row>
    <row r="30" spans="1:80" x14ac:dyDescent="0.2">
      <c r="A30" s="236">
        <v>12</v>
      </c>
      <c r="B30" s="237" t="s">
        <v>147</v>
      </c>
      <c r="C30" s="238" t="s">
        <v>148</v>
      </c>
      <c r="D30" s="239" t="s">
        <v>124</v>
      </c>
      <c r="E30" s="240">
        <v>77.849999999999994</v>
      </c>
      <c r="F30" s="240">
        <v>0</v>
      </c>
      <c r="G30" s="241">
        <f>E30*F30</f>
        <v>0</v>
      </c>
      <c r="H30" s="242">
        <v>0</v>
      </c>
      <c r="I30" s="243">
        <f>E30*H30</f>
        <v>0</v>
      </c>
      <c r="J30" s="242">
        <v>0</v>
      </c>
      <c r="K30" s="243">
        <f>E30*J30</f>
        <v>0</v>
      </c>
      <c r="O30" s="235">
        <v>2</v>
      </c>
      <c r="AA30" s="214">
        <v>1</v>
      </c>
      <c r="AB30" s="214">
        <v>1</v>
      </c>
      <c r="AC30" s="214">
        <v>1</v>
      </c>
      <c r="AZ30" s="214">
        <v>1</v>
      </c>
      <c r="BA30" s="214">
        <f>IF(AZ30=1,G30,0)</f>
        <v>0</v>
      </c>
      <c r="BB30" s="214">
        <f>IF(AZ30=2,G30,0)</f>
        <v>0</v>
      </c>
      <c r="BC30" s="214">
        <f>IF(AZ30=3,G30,0)</f>
        <v>0</v>
      </c>
      <c r="BD30" s="214">
        <f>IF(AZ30=4,G30,0)</f>
        <v>0</v>
      </c>
      <c r="BE30" s="214">
        <f>IF(AZ30=5,G30,0)</f>
        <v>0</v>
      </c>
      <c r="CA30" s="235">
        <v>1</v>
      </c>
      <c r="CB30" s="235">
        <v>1</v>
      </c>
    </row>
    <row r="31" spans="1:80" x14ac:dyDescent="0.2">
      <c r="A31" s="244"/>
      <c r="B31" s="248"/>
      <c r="C31" s="489" t="s">
        <v>149</v>
      </c>
      <c r="D31" s="490"/>
      <c r="E31" s="249">
        <v>77.849999999999994</v>
      </c>
      <c r="F31" s="250"/>
      <c r="G31" s="251"/>
      <c r="H31" s="252"/>
      <c r="I31" s="246"/>
      <c r="K31" s="246"/>
      <c r="M31" s="247" t="s">
        <v>149</v>
      </c>
      <c r="O31" s="235"/>
    </row>
    <row r="32" spans="1:80" x14ac:dyDescent="0.2">
      <c r="A32" s="236">
        <v>13</v>
      </c>
      <c r="B32" s="237" t="s">
        <v>150</v>
      </c>
      <c r="C32" s="238" t="s">
        <v>151</v>
      </c>
      <c r="D32" s="239" t="s">
        <v>124</v>
      </c>
      <c r="E32" s="240">
        <v>1.3779999999999999</v>
      </c>
      <c r="F32" s="240">
        <v>0</v>
      </c>
      <c r="G32" s="241">
        <f>E32*F32</f>
        <v>0</v>
      </c>
      <c r="H32" s="242">
        <v>0</v>
      </c>
      <c r="I32" s="243">
        <f>E32*H32</f>
        <v>0</v>
      </c>
      <c r="J32" s="242">
        <v>0</v>
      </c>
      <c r="K32" s="243">
        <f>E32*J32</f>
        <v>0</v>
      </c>
      <c r="O32" s="235">
        <v>2</v>
      </c>
      <c r="AA32" s="214">
        <v>1</v>
      </c>
      <c r="AB32" s="214">
        <v>1</v>
      </c>
      <c r="AC32" s="214">
        <v>1</v>
      </c>
      <c r="AZ32" s="214">
        <v>1</v>
      </c>
      <c r="BA32" s="214">
        <f>IF(AZ32=1,G32,0)</f>
        <v>0</v>
      </c>
      <c r="BB32" s="214">
        <f>IF(AZ32=2,G32,0)</f>
        <v>0</v>
      </c>
      <c r="BC32" s="214">
        <f>IF(AZ32=3,G32,0)</f>
        <v>0</v>
      </c>
      <c r="BD32" s="214">
        <f>IF(AZ32=4,G32,0)</f>
        <v>0</v>
      </c>
      <c r="BE32" s="214">
        <f>IF(AZ32=5,G32,0)</f>
        <v>0</v>
      </c>
      <c r="CA32" s="235">
        <v>1</v>
      </c>
      <c r="CB32" s="235">
        <v>1</v>
      </c>
    </row>
    <row r="33" spans="1:80" x14ac:dyDescent="0.2">
      <c r="A33" s="244"/>
      <c r="B33" s="248"/>
      <c r="C33" s="489" t="s">
        <v>152</v>
      </c>
      <c r="D33" s="490"/>
      <c r="E33" s="249">
        <v>1.3779999999999999</v>
      </c>
      <c r="F33" s="250"/>
      <c r="G33" s="251"/>
      <c r="H33" s="252"/>
      <c r="I33" s="246"/>
      <c r="K33" s="246"/>
      <c r="M33" s="247" t="s">
        <v>152</v>
      </c>
      <c r="O33" s="235"/>
    </row>
    <row r="34" spans="1:80" x14ac:dyDescent="0.2">
      <c r="A34" s="236">
        <v>14</v>
      </c>
      <c r="B34" s="237" t="s">
        <v>153</v>
      </c>
      <c r="C34" s="238" t="s">
        <v>154</v>
      </c>
      <c r="D34" s="239" t="s">
        <v>124</v>
      </c>
      <c r="E34" s="240">
        <v>29.648</v>
      </c>
      <c r="F34" s="240">
        <v>0</v>
      </c>
      <c r="G34" s="241">
        <f>E34*F34</f>
        <v>0</v>
      </c>
      <c r="H34" s="242">
        <v>0</v>
      </c>
      <c r="I34" s="243">
        <f>E34*H34</f>
        <v>0</v>
      </c>
      <c r="J34" s="242">
        <v>0</v>
      </c>
      <c r="K34" s="243">
        <f>E34*J34</f>
        <v>0</v>
      </c>
      <c r="O34" s="235">
        <v>2</v>
      </c>
      <c r="AA34" s="214">
        <v>1</v>
      </c>
      <c r="AB34" s="214">
        <v>1</v>
      </c>
      <c r="AC34" s="214">
        <v>1</v>
      </c>
      <c r="AZ34" s="214">
        <v>1</v>
      </c>
      <c r="BA34" s="214">
        <f>IF(AZ34=1,G34,0)</f>
        <v>0</v>
      </c>
      <c r="BB34" s="214">
        <f>IF(AZ34=2,G34,0)</f>
        <v>0</v>
      </c>
      <c r="BC34" s="214">
        <f>IF(AZ34=3,G34,0)</f>
        <v>0</v>
      </c>
      <c r="BD34" s="214">
        <f>IF(AZ34=4,G34,0)</f>
        <v>0</v>
      </c>
      <c r="BE34" s="214">
        <f>IF(AZ34=5,G34,0)</f>
        <v>0</v>
      </c>
      <c r="CA34" s="235">
        <v>1</v>
      </c>
      <c r="CB34" s="235">
        <v>1</v>
      </c>
    </row>
    <row r="35" spans="1:80" x14ac:dyDescent="0.2">
      <c r="A35" s="244"/>
      <c r="B35" s="248"/>
      <c r="C35" s="489" t="s">
        <v>155</v>
      </c>
      <c r="D35" s="490"/>
      <c r="E35" s="249">
        <v>6</v>
      </c>
      <c r="F35" s="250"/>
      <c r="G35" s="251"/>
      <c r="H35" s="252"/>
      <c r="I35" s="246"/>
      <c r="K35" s="246"/>
      <c r="M35" s="247" t="s">
        <v>155</v>
      </c>
      <c r="O35" s="235"/>
    </row>
    <row r="36" spans="1:80" ht="22.5" x14ac:dyDescent="0.2">
      <c r="A36" s="244"/>
      <c r="B36" s="248"/>
      <c r="C36" s="489" t="s">
        <v>156</v>
      </c>
      <c r="D36" s="490"/>
      <c r="E36" s="249">
        <v>22.8</v>
      </c>
      <c r="F36" s="250"/>
      <c r="G36" s="251"/>
      <c r="H36" s="252"/>
      <c r="I36" s="246"/>
      <c r="K36" s="246"/>
      <c r="M36" s="247" t="s">
        <v>156</v>
      </c>
      <c r="O36" s="235"/>
    </row>
    <row r="37" spans="1:80" x14ac:dyDescent="0.2">
      <c r="A37" s="244"/>
      <c r="B37" s="248"/>
      <c r="C37" s="489" t="s">
        <v>157</v>
      </c>
      <c r="D37" s="490"/>
      <c r="E37" s="249">
        <v>0.84799999999999998</v>
      </c>
      <c r="F37" s="250"/>
      <c r="G37" s="251"/>
      <c r="H37" s="252"/>
      <c r="I37" s="246"/>
      <c r="K37" s="246"/>
      <c r="M37" s="247" t="s">
        <v>157</v>
      </c>
      <c r="O37" s="235"/>
    </row>
    <row r="38" spans="1:80" x14ac:dyDescent="0.2">
      <c r="A38" s="236">
        <v>15</v>
      </c>
      <c r="B38" s="237" t="s">
        <v>158</v>
      </c>
      <c r="C38" s="238" t="s">
        <v>159</v>
      </c>
      <c r="D38" s="239" t="s">
        <v>114</v>
      </c>
      <c r="E38" s="240">
        <v>135</v>
      </c>
      <c r="F38" s="240">
        <v>0</v>
      </c>
      <c r="G38" s="241">
        <f>E38*F38</f>
        <v>0</v>
      </c>
      <c r="H38" s="242">
        <v>0</v>
      </c>
      <c r="I38" s="243">
        <f>E38*H38</f>
        <v>0</v>
      </c>
      <c r="J38" s="242">
        <v>0</v>
      </c>
      <c r="K38" s="243">
        <f>E38*J38</f>
        <v>0</v>
      </c>
      <c r="O38" s="235">
        <v>2</v>
      </c>
      <c r="AA38" s="214">
        <v>1</v>
      </c>
      <c r="AB38" s="214">
        <v>1</v>
      </c>
      <c r="AC38" s="214">
        <v>1</v>
      </c>
      <c r="AZ38" s="214">
        <v>1</v>
      </c>
      <c r="BA38" s="214">
        <f>IF(AZ38=1,G38,0)</f>
        <v>0</v>
      </c>
      <c r="BB38" s="214">
        <f>IF(AZ38=2,G38,0)</f>
        <v>0</v>
      </c>
      <c r="BC38" s="214">
        <f>IF(AZ38=3,G38,0)</f>
        <v>0</v>
      </c>
      <c r="BD38" s="214">
        <f>IF(AZ38=4,G38,0)</f>
        <v>0</v>
      </c>
      <c r="BE38" s="214">
        <f>IF(AZ38=5,G38,0)</f>
        <v>0</v>
      </c>
      <c r="CA38" s="235">
        <v>1</v>
      </c>
      <c r="CB38" s="235">
        <v>1</v>
      </c>
    </row>
    <row r="39" spans="1:80" x14ac:dyDescent="0.2">
      <c r="A39" s="244"/>
      <c r="B39" s="248"/>
      <c r="C39" s="489" t="s">
        <v>160</v>
      </c>
      <c r="D39" s="490"/>
      <c r="E39" s="249">
        <v>135</v>
      </c>
      <c r="F39" s="250"/>
      <c r="G39" s="251"/>
      <c r="H39" s="252"/>
      <c r="I39" s="246"/>
      <c r="K39" s="246"/>
      <c r="M39" s="247" t="s">
        <v>160</v>
      </c>
      <c r="O39" s="235"/>
    </row>
    <row r="40" spans="1:80" x14ac:dyDescent="0.2">
      <c r="A40" s="236">
        <v>16</v>
      </c>
      <c r="B40" s="237" t="s">
        <v>161</v>
      </c>
      <c r="C40" s="238" t="s">
        <v>162</v>
      </c>
      <c r="D40" s="239" t="s">
        <v>114</v>
      </c>
      <c r="E40" s="240">
        <v>200</v>
      </c>
      <c r="F40" s="240">
        <v>0</v>
      </c>
      <c r="G40" s="241">
        <f>E40*F40</f>
        <v>0</v>
      </c>
      <c r="H40" s="242">
        <v>0</v>
      </c>
      <c r="I40" s="243">
        <f>E40*H40</f>
        <v>0</v>
      </c>
      <c r="J40" s="242">
        <v>0</v>
      </c>
      <c r="K40" s="243">
        <f>E40*J40</f>
        <v>0</v>
      </c>
      <c r="O40" s="235">
        <v>2</v>
      </c>
      <c r="AA40" s="214">
        <v>1</v>
      </c>
      <c r="AB40" s="214">
        <v>1</v>
      </c>
      <c r="AC40" s="214">
        <v>1</v>
      </c>
      <c r="AZ40" s="214">
        <v>1</v>
      </c>
      <c r="BA40" s="214">
        <f>IF(AZ40=1,G40,0)</f>
        <v>0</v>
      </c>
      <c r="BB40" s="214">
        <f>IF(AZ40=2,G40,0)</f>
        <v>0</v>
      </c>
      <c r="BC40" s="214">
        <f>IF(AZ40=3,G40,0)</f>
        <v>0</v>
      </c>
      <c r="BD40" s="214">
        <f>IF(AZ40=4,G40,0)</f>
        <v>0</v>
      </c>
      <c r="BE40" s="214">
        <f>IF(AZ40=5,G40,0)</f>
        <v>0</v>
      </c>
      <c r="CA40" s="235">
        <v>1</v>
      </c>
      <c r="CB40" s="235">
        <v>1</v>
      </c>
    </row>
    <row r="41" spans="1:80" x14ac:dyDescent="0.2">
      <c r="A41" s="236">
        <v>17</v>
      </c>
      <c r="B41" s="237" t="s">
        <v>163</v>
      </c>
      <c r="C41" s="238" t="s">
        <v>164</v>
      </c>
      <c r="D41" s="239" t="s">
        <v>124</v>
      </c>
      <c r="E41" s="240">
        <v>0.84799999999999998</v>
      </c>
      <c r="F41" s="240">
        <v>0</v>
      </c>
      <c r="G41" s="241">
        <f>E41*F41</f>
        <v>0</v>
      </c>
      <c r="H41" s="242">
        <v>1.67</v>
      </c>
      <c r="I41" s="243">
        <f>E41*H41</f>
        <v>1.4161599999999999</v>
      </c>
      <c r="J41" s="242"/>
      <c r="K41" s="243">
        <f>E41*J41</f>
        <v>0</v>
      </c>
      <c r="O41" s="235">
        <v>2</v>
      </c>
      <c r="AA41" s="214">
        <v>3</v>
      </c>
      <c r="AB41" s="214">
        <v>1</v>
      </c>
      <c r="AC41" s="214">
        <v>583309990001</v>
      </c>
      <c r="AZ41" s="214">
        <v>1</v>
      </c>
      <c r="BA41" s="214">
        <f>IF(AZ41=1,G41,0)</f>
        <v>0</v>
      </c>
      <c r="BB41" s="214">
        <f>IF(AZ41=2,G41,0)</f>
        <v>0</v>
      </c>
      <c r="BC41" s="214">
        <f>IF(AZ41=3,G41,0)</f>
        <v>0</v>
      </c>
      <c r="BD41" s="214">
        <f>IF(AZ41=4,G41,0)</f>
        <v>0</v>
      </c>
      <c r="BE41" s="214">
        <f>IF(AZ41=5,G41,0)</f>
        <v>0</v>
      </c>
      <c r="CA41" s="235">
        <v>3</v>
      </c>
      <c r="CB41" s="235">
        <v>1</v>
      </c>
    </row>
    <row r="42" spans="1:80" x14ac:dyDescent="0.2">
      <c r="A42" s="244"/>
      <c r="B42" s="248"/>
      <c r="C42" s="489" t="s">
        <v>165</v>
      </c>
      <c r="D42" s="490"/>
      <c r="E42" s="249">
        <v>0.84799999999999998</v>
      </c>
      <c r="F42" s="250"/>
      <c r="G42" s="251"/>
      <c r="H42" s="252"/>
      <c r="I42" s="246"/>
      <c r="K42" s="246"/>
      <c r="M42" s="247" t="s">
        <v>165</v>
      </c>
      <c r="O42" s="235"/>
    </row>
    <row r="43" spans="1:80" x14ac:dyDescent="0.2">
      <c r="A43" s="236">
        <v>18</v>
      </c>
      <c r="B43" s="237" t="s">
        <v>166</v>
      </c>
      <c r="C43" s="238" t="s">
        <v>167</v>
      </c>
      <c r="D43" s="239" t="s">
        <v>168</v>
      </c>
      <c r="E43" s="240">
        <v>41.04</v>
      </c>
      <c r="F43" s="240">
        <v>0</v>
      </c>
      <c r="G43" s="241">
        <f>E43*F43</f>
        <v>0</v>
      </c>
      <c r="H43" s="242">
        <v>1</v>
      </c>
      <c r="I43" s="243">
        <f>E43*H43</f>
        <v>41.04</v>
      </c>
      <c r="J43" s="242"/>
      <c r="K43" s="243">
        <f>E43*J43</f>
        <v>0</v>
      </c>
      <c r="O43" s="235">
        <v>2</v>
      </c>
      <c r="AA43" s="214">
        <v>3</v>
      </c>
      <c r="AB43" s="214">
        <v>1</v>
      </c>
      <c r="AC43" s="214">
        <v>583441549</v>
      </c>
      <c r="AZ43" s="214">
        <v>1</v>
      </c>
      <c r="BA43" s="214">
        <f>IF(AZ43=1,G43,0)</f>
        <v>0</v>
      </c>
      <c r="BB43" s="214">
        <f>IF(AZ43=2,G43,0)</f>
        <v>0</v>
      </c>
      <c r="BC43" s="214">
        <f>IF(AZ43=3,G43,0)</f>
        <v>0</v>
      </c>
      <c r="BD43" s="214">
        <f>IF(AZ43=4,G43,0)</f>
        <v>0</v>
      </c>
      <c r="BE43" s="214">
        <f>IF(AZ43=5,G43,0)</f>
        <v>0</v>
      </c>
      <c r="CA43" s="235">
        <v>3</v>
      </c>
      <c r="CB43" s="235">
        <v>1</v>
      </c>
    </row>
    <row r="44" spans="1:80" x14ac:dyDescent="0.2">
      <c r="A44" s="244"/>
      <c r="B44" s="248"/>
      <c r="C44" s="489" t="s">
        <v>169</v>
      </c>
      <c r="D44" s="490"/>
      <c r="E44" s="249">
        <v>41.04</v>
      </c>
      <c r="F44" s="250"/>
      <c r="G44" s="251"/>
      <c r="H44" s="252"/>
      <c r="I44" s="246"/>
      <c r="K44" s="246"/>
      <c r="M44" s="247" t="s">
        <v>169</v>
      </c>
      <c r="O44" s="235"/>
    </row>
    <row r="45" spans="1:80" x14ac:dyDescent="0.2">
      <c r="A45" s="253"/>
      <c r="B45" s="254" t="s">
        <v>101</v>
      </c>
      <c r="C45" s="255" t="s">
        <v>111</v>
      </c>
      <c r="D45" s="256"/>
      <c r="E45" s="257"/>
      <c r="F45" s="258"/>
      <c r="G45" s="259">
        <f>SUM(G7:G44)</f>
        <v>0</v>
      </c>
      <c r="H45" s="260"/>
      <c r="I45" s="261">
        <f>SUM(I7:I44)</f>
        <v>42.456159999999997</v>
      </c>
      <c r="J45" s="260"/>
      <c r="K45" s="261">
        <f>SUM(K7:K44)</f>
        <v>-6.1859999999999999</v>
      </c>
      <c r="O45" s="235">
        <v>4</v>
      </c>
      <c r="BA45" s="262">
        <f>SUM(BA7:BA44)</f>
        <v>0</v>
      </c>
      <c r="BB45" s="262">
        <f>SUM(BB7:BB44)</f>
        <v>0</v>
      </c>
      <c r="BC45" s="262">
        <f>SUM(BC7:BC44)</f>
        <v>0</v>
      </c>
      <c r="BD45" s="262">
        <f>SUM(BD7:BD44)</f>
        <v>0</v>
      </c>
      <c r="BE45" s="262">
        <f>SUM(BE7:BE44)</f>
        <v>0</v>
      </c>
    </row>
    <row r="46" spans="1:80" x14ac:dyDescent="0.2">
      <c r="A46" s="227" t="s">
        <v>97</v>
      </c>
      <c r="B46" s="228" t="s">
        <v>170</v>
      </c>
      <c r="C46" s="229" t="s">
        <v>171</v>
      </c>
      <c r="D46" s="230"/>
      <c r="E46" s="231"/>
      <c r="F46" s="231"/>
      <c r="G46" s="232"/>
      <c r="H46" s="233"/>
      <c r="I46" s="234"/>
      <c r="J46" s="233"/>
      <c r="K46" s="234"/>
      <c r="O46" s="235">
        <v>1</v>
      </c>
    </row>
    <row r="47" spans="1:80" x14ac:dyDescent="0.2">
      <c r="A47" s="236">
        <v>19</v>
      </c>
      <c r="B47" s="237" t="s">
        <v>173</v>
      </c>
      <c r="C47" s="238" t="s">
        <v>174</v>
      </c>
      <c r="D47" s="239" t="s">
        <v>114</v>
      </c>
      <c r="E47" s="240">
        <v>81.319999999999993</v>
      </c>
      <c r="F47" s="240">
        <v>0</v>
      </c>
      <c r="G47" s="241">
        <f>E47*F47</f>
        <v>0</v>
      </c>
      <c r="H47" s="242">
        <v>0</v>
      </c>
      <c r="I47" s="243">
        <f>E47*H47</f>
        <v>0</v>
      </c>
      <c r="J47" s="242">
        <v>0</v>
      </c>
      <c r="K47" s="243">
        <f>E47*J47</f>
        <v>0</v>
      </c>
      <c r="O47" s="235">
        <v>2</v>
      </c>
      <c r="AA47" s="214">
        <v>1</v>
      </c>
      <c r="AB47" s="214">
        <v>1</v>
      </c>
      <c r="AC47" s="214">
        <v>1</v>
      </c>
      <c r="AZ47" s="214">
        <v>1</v>
      </c>
      <c r="BA47" s="214">
        <f>IF(AZ47=1,G47,0)</f>
        <v>0</v>
      </c>
      <c r="BB47" s="214">
        <f>IF(AZ47=2,G47,0)</f>
        <v>0</v>
      </c>
      <c r="BC47" s="214">
        <f>IF(AZ47=3,G47,0)</f>
        <v>0</v>
      </c>
      <c r="BD47" s="214">
        <f>IF(AZ47=4,G47,0)</f>
        <v>0</v>
      </c>
      <c r="BE47" s="214">
        <f>IF(AZ47=5,G47,0)</f>
        <v>0</v>
      </c>
      <c r="CA47" s="235">
        <v>1</v>
      </c>
      <c r="CB47" s="235">
        <v>1</v>
      </c>
    </row>
    <row r="48" spans="1:80" ht="22.5" x14ac:dyDescent="0.2">
      <c r="A48" s="244"/>
      <c r="B48" s="248"/>
      <c r="C48" s="489" t="s">
        <v>175</v>
      </c>
      <c r="D48" s="490"/>
      <c r="E48" s="249">
        <v>81.319999999999993</v>
      </c>
      <c r="F48" s="250"/>
      <c r="G48" s="251"/>
      <c r="H48" s="252"/>
      <c r="I48" s="246"/>
      <c r="K48" s="246"/>
      <c r="M48" s="247" t="s">
        <v>175</v>
      </c>
      <c r="O48" s="235"/>
    </row>
    <row r="49" spans="1:80" x14ac:dyDescent="0.2">
      <c r="A49" s="236">
        <v>20</v>
      </c>
      <c r="B49" s="237" t="s">
        <v>176</v>
      </c>
      <c r="C49" s="238" t="s">
        <v>177</v>
      </c>
      <c r="D49" s="239" t="s">
        <v>124</v>
      </c>
      <c r="E49" s="240">
        <v>0.373</v>
      </c>
      <c r="F49" s="240">
        <v>0</v>
      </c>
      <c r="G49" s="241">
        <f>E49*F49</f>
        <v>0</v>
      </c>
      <c r="H49" s="242">
        <v>1.93971</v>
      </c>
      <c r="I49" s="243">
        <f>E49*H49</f>
        <v>0.72351182999999997</v>
      </c>
      <c r="J49" s="242">
        <v>0</v>
      </c>
      <c r="K49" s="243">
        <f>E49*J49</f>
        <v>0</v>
      </c>
      <c r="O49" s="235">
        <v>2</v>
      </c>
      <c r="AA49" s="214">
        <v>1</v>
      </c>
      <c r="AB49" s="214">
        <v>1</v>
      </c>
      <c r="AC49" s="214">
        <v>1</v>
      </c>
      <c r="AZ49" s="214">
        <v>1</v>
      </c>
      <c r="BA49" s="214">
        <f>IF(AZ49=1,G49,0)</f>
        <v>0</v>
      </c>
      <c r="BB49" s="214">
        <f>IF(AZ49=2,G49,0)</f>
        <v>0</v>
      </c>
      <c r="BC49" s="214">
        <f>IF(AZ49=3,G49,0)</f>
        <v>0</v>
      </c>
      <c r="BD49" s="214">
        <f>IF(AZ49=4,G49,0)</f>
        <v>0</v>
      </c>
      <c r="BE49" s="214">
        <f>IF(AZ49=5,G49,0)</f>
        <v>0</v>
      </c>
      <c r="CA49" s="235">
        <v>1</v>
      </c>
      <c r="CB49" s="235">
        <v>1</v>
      </c>
    </row>
    <row r="50" spans="1:80" x14ac:dyDescent="0.2">
      <c r="A50" s="244"/>
      <c r="B50" s="248"/>
      <c r="C50" s="489" t="s">
        <v>178</v>
      </c>
      <c r="D50" s="490"/>
      <c r="E50" s="249">
        <v>0.21299999999999999</v>
      </c>
      <c r="F50" s="250"/>
      <c r="G50" s="251"/>
      <c r="H50" s="252"/>
      <c r="I50" s="246"/>
      <c r="K50" s="246"/>
      <c r="M50" s="247" t="s">
        <v>178</v>
      </c>
      <c r="O50" s="235"/>
    </row>
    <row r="51" spans="1:80" x14ac:dyDescent="0.2">
      <c r="A51" s="244"/>
      <c r="B51" s="248"/>
      <c r="C51" s="489" t="s">
        <v>179</v>
      </c>
      <c r="D51" s="490"/>
      <c r="E51" s="249">
        <v>0.16</v>
      </c>
      <c r="F51" s="250"/>
      <c r="G51" s="251"/>
      <c r="H51" s="252"/>
      <c r="I51" s="246"/>
      <c r="K51" s="246"/>
      <c r="M51" s="247" t="s">
        <v>179</v>
      </c>
      <c r="O51" s="235"/>
    </row>
    <row r="52" spans="1:80" ht="22.5" x14ac:dyDescent="0.2">
      <c r="A52" s="236">
        <v>21</v>
      </c>
      <c r="B52" s="237" t="s">
        <v>180</v>
      </c>
      <c r="C52" s="238" t="s">
        <v>181</v>
      </c>
      <c r="D52" s="239" t="s">
        <v>114</v>
      </c>
      <c r="E52" s="240">
        <v>24.5</v>
      </c>
      <c r="F52" s="240">
        <v>0</v>
      </c>
      <c r="G52" s="241">
        <f>E52*F52</f>
        <v>0</v>
      </c>
      <c r="H52" s="242">
        <v>0.35594999999999999</v>
      </c>
      <c r="I52" s="243">
        <f>E52*H52</f>
        <v>8.7207749999999997</v>
      </c>
      <c r="J52" s="242">
        <v>0</v>
      </c>
      <c r="K52" s="243">
        <f>E52*J52</f>
        <v>0</v>
      </c>
      <c r="O52" s="235">
        <v>2</v>
      </c>
      <c r="AA52" s="214">
        <v>1</v>
      </c>
      <c r="AB52" s="214">
        <v>1</v>
      </c>
      <c r="AC52" s="214">
        <v>1</v>
      </c>
      <c r="AZ52" s="214">
        <v>1</v>
      </c>
      <c r="BA52" s="214">
        <f>IF(AZ52=1,G52,0)</f>
        <v>0</v>
      </c>
      <c r="BB52" s="214">
        <f>IF(AZ52=2,G52,0)</f>
        <v>0</v>
      </c>
      <c r="BC52" s="214">
        <f>IF(AZ52=3,G52,0)</f>
        <v>0</v>
      </c>
      <c r="BD52" s="214">
        <f>IF(AZ52=4,G52,0)</f>
        <v>0</v>
      </c>
      <c r="BE52" s="214">
        <f>IF(AZ52=5,G52,0)</f>
        <v>0</v>
      </c>
      <c r="CA52" s="235">
        <v>1</v>
      </c>
      <c r="CB52" s="235">
        <v>1</v>
      </c>
    </row>
    <row r="53" spans="1:80" x14ac:dyDescent="0.2">
      <c r="A53" s="244"/>
      <c r="B53" s="248"/>
      <c r="C53" s="489" t="s">
        <v>182</v>
      </c>
      <c r="D53" s="490"/>
      <c r="E53" s="249">
        <v>14.3</v>
      </c>
      <c r="F53" s="250"/>
      <c r="G53" s="251"/>
      <c r="H53" s="252"/>
      <c r="I53" s="246"/>
      <c r="K53" s="246"/>
      <c r="M53" s="247" t="s">
        <v>182</v>
      </c>
      <c r="O53" s="235"/>
    </row>
    <row r="54" spans="1:80" x14ac:dyDescent="0.2">
      <c r="A54" s="244"/>
      <c r="B54" s="248"/>
      <c r="C54" s="489" t="s">
        <v>183</v>
      </c>
      <c r="D54" s="490"/>
      <c r="E54" s="249">
        <v>10.199999999999999</v>
      </c>
      <c r="F54" s="250"/>
      <c r="G54" s="251"/>
      <c r="H54" s="252"/>
      <c r="I54" s="246"/>
      <c r="K54" s="246"/>
      <c r="M54" s="247" t="s">
        <v>183</v>
      </c>
      <c r="O54" s="235"/>
    </row>
    <row r="55" spans="1:80" x14ac:dyDescent="0.2">
      <c r="A55" s="236">
        <v>22</v>
      </c>
      <c r="B55" s="237" t="s">
        <v>184</v>
      </c>
      <c r="C55" s="238" t="s">
        <v>185</v>
      </c>
      <c r="D55" s="239" t="s">
        <v>124</v>
      </c>
      <c r="E55" s="240">
        <v>0.75</v>
      </c>
      <c r="F55" s="240">
        <v>0</v>
      </c>
      <c r="G55" s="241">
        <f>E55*F55</f>
        <v>0</v>
      </c>
      <c r="H55" s="242">
        <v>2.5019999999999998</v>
      </c>
      <c r="I55" s="243">
        <f>E55*H55</f>
        <v>1.8764999999999998</v>
      </c>
      <c r="J55" s="242">
        <v>0</v>
      </c>
      <c r="K55" s="243">
        <f>E55*J55</f>
        <v>0</v>
      </c>
      <c r="O55" s="235">
        <v>2</v>
      </c>
      <c r="AA55" s="214">
        <v>1</v>
      </c>
      <c r="AB55" s="214">
        <v>1</v>
      </c>
      <c r="AC55" s="214">
        <v>1</v>
      </c>
      <c r="AZ55" s="214">
        <v>1</v>
      </c>
      <c r="BA55" s="214">
        <f>IF(AZ55=1,G55,0)</f>
        <v>0</v>
      </c>
      <c r="BB55" s="214">
        <f>IF(AZ55=2,G55,0)</f>
        <v>0</v>
      </c>
      <c r="BC55" s="214">
        <f>IF(AZ55=3,G55,0)</f>
        <v>0</v>
      </c>
      <c r="BD55" s="214">
        <f>IF(AZ55=4,G55,0)</f>
        <v>0</v>
      </c>
      <c r="BE55" s="214">
        <f>IF(AZ55=5,G55,0)</f>
        <v>0</v>
      </c>
      <c r="CA55" s="235">
        <v>1</v>
      </c>
      <c r="CB55" s="235">
        <v>1</v>
      </c>
    </row>
    <row r="56" spans="1:80" x14ac:dyDescent="0.2">
      <c r="A56" s="244"/>
      <c r="B56" s="248"/>
      <c r="C56" s="489" t="s">
        <v>186</v>
      </c>
      <c r="D56" s="490"/>
      <c r="E56" s="249">
        <v>0.75</v>
      </c>
      <c r="F56" s="250"/>
      <c r="G56" s="251"/>
      <c r="H56" s="252"/>
      <c r="I56" s="246"/>
      <c r="K56" s="246"/>
      <c r="M56" s="247" t="s">
        <v>186</v>
      </c>
      <c r="O56" s="235"/>
    </row>
    <row r="57" spans="1:80" x14ac:dyDescent="0.2">
      <c r="A57" s="236">
        <v>23</v>
      </c>
      <c r="B57" s="237" t="s">
        <v>187</v>
      </c>
      <c r="C57" s="238" t="s">
        <v>188</v>
      </c>
      <c r="D57" s="239" t="s">
        <v>114</v>
      </c>
      <c r="E57" s="240">
        <v>96.8</v>
      </c>
      <c r="F57" s="240">
        <v>0</v>
      </c>
      <c r="G57" s="241">
        <f>E57*F57</f>
        <v>0</v>
      </c>
      <c r="H57" s="242">
        <v>5.0000000000000001E-4</v>
      </c>
      <c r="I57" s="243">
        <f>E57*H57</f>
        <v>4.8399999999999999E-2</v>
      </c>
      <c r="J57" s="242">
        <v>0</v>
      </c>
      <c r="K57" s="243">
        <f>E57*J57</f>
        <v>0</v>
      </c>
      <c r="O57" s="235">
        <v>2</v>
      </c>
      <c r="AA57" s="214">
        <v>1</v>
      </c>
      <c r="AB57" s="214">
        <v>1</v>
      </c>
      <c r="AC57" s="214">
        <v>1</v>
      </c>
      <c r="AZ57" s="214">
        <v>1</v>
      </c>
      <c r="BA57" s="214">
        <f>IF(AZ57=1,G57,0)</f>
        <v>0</v>
      </c>
      <c r="BB57" s="214">
        <f>IF(AZ57=2,G57,0)</f>
        <v>0</v>
      </c>
      <c r="BC57" s="214">
        <f>IF(AZ57=3,G57,0)</f>
        <v>0</v>
      </c>
      <c r="BD57" s="214">
        <f>IF(AZ57=4,G57,0)</f>
        <v>0</v>
      </c>
      <c r="BE57" s="214">
        <f>IF(AZ57=5,G57,0)</f>
        <v>0</v>
      </c>
      <c r="CA57" s="235">
        <v>1</v>
      </c>
      <c r="CB57" s="235">
        <v>1</v>
      </c>
    </row>
    <row r="58" spans="1:80" ht="22.5" x14ac:dyDescent="0.2">
      <c r="A58" s="244"/>
      <c r="B58" s="248"/>
      <c r="C58" s="489" t="s">
        <v>189</v>
      </c>
      <c r="D58" s="490"/>
      <c r="E58" s="249">
        <v>77</v>
      </c>
      <c r="F58" s="250"/>
      <c r="G58" s="251"/>
      <c r="H58" s="252"/>
      <c r="I58" s="246"/>
      <c r="K58" s="246"/>
      <c r="M58" s="247" t="s">
        <v>189</v>
      </c>
      <c r="O58" s="235"/>
    </row>
    <row r="59" spans="1:80" x14ac:dyDescent="0.2">
      <c r="A59" s="244"/>
      <c r="B59" s="248"/>
      <c r="C59" s="489" t="s">
        <v>190</v>
      </c>
      <c r="D59" s="490"/>
      <c r="E59" s="249">
        <v>19.8</v>
      </c>
      <c r="F59" s="250"/>
      <c r="G59" s="251"/>
      <c r="H59" s="252"/>
      <c r="I59" s="246"/>
      <c r="K59" s="246"/>
      <c r="M59" s="247" t="s">
        <v>190</v>
      </c>
      <c r="O59" s="235"/>
    </row>
    <row r="60" spans="1:80" ht="22.5" x14ac:dyDescent="0.2">
      <c r="A60" s="236">
        <v>24</v>
      </c>
      <c r="B60" s="237" t="s">
        <v>191</v>
      </c>
      <c r="C60" s="238" t="s">
        <v>192</v>
      </c>
      <c r="D60" s="239" t="s">
        <v>124</v>
      </c>
      <c r="E60" s="240">
        <v>3.9060000000000001</v>
      </c>
      <c r="F60" s="240">
        <v>0</v>
      </c>
      <c r="G60" s="241">
        <f>E60*F60</f>
        <v>0</v>
      </c>
      <c r="H60" s="242">
        <v>3.4734099999999999</v>
      </c>
      <c r="I60" s="243">
        <f>E60*H60</f>
        <v>13.56713946</v>
      </c>
      <c r="J60" s="242">
        <v>0</v>
      </c>
      <c r="K60" s="243">
        <f>E60*J60</f>
        <v>0</v>
      </c>
      <c r="O60" s="235">
        <v>2</v>
      </c>
      <c r="AA60" s="214">
        <v>2</v>
      </c>
      <c r="AB60" s="214">
        <v>0</v>
      </c>
      <c r="AC60" s="214">
        <v>0</v>
      </c>
      <c r="AZ60" s="214">
        <v>1</v>
      </c>
      <c r="BA60" s="214">
        <f>IF(AZ60=1,G60,0)</f>
        <v>0</v>
      </c>
      <c r="BB60" s="214">
        <f>IF(AZ60=2,G60,0)</f>
        <v>0</v>
      </c>
      <c r="BC60" s="214">
        <f>IF(AZ60=3,G60,0)</f>
        <v>0</v>
      </c>
      <c r="BD60" s="214">
        <f>IF(AZ60=4,G60,0)</f>
        <v>0</v>
      </c>
      <c r="BE60" s="214">
        <f>IF(AZ60=5,G60,0)</f>
        <v>0</v>
      </c>
      <c r="CA60" s="235">
        <v>2</v>
      </c>
      <c r="CB60" s="235">
        <v>0</v>
      </c>
    </row>
    <row r="61" spans="1:80" x14ac:dyDescent="0.2">
      <c r="A61" s="244"/>
      <c r="B61" s="248"/>
      <c r="C61" s="489" t="s">
        <v>193</v>
      </c>
      <c r="D61" s="490"/>
      <c r="E61" s="249">
        <v>1.206</v>
      </c>
      <c r="F61" s="250"/>
      <c r="G61" s="251"/>
      <c r="H61" s="252"/>
      <c r="I61" s="246"/>
      <c r="K61" s="246"/>
      <c r="M61" s="247" t="s">
        <v>193</v>
      </c>
      <c r="O61" s="235"/>
    </row>
    <row r="62" spans="1:80" x14ac:dyDescent="0.2">
      <c r="A62" s="244"/>
      <c r="B62" s="248"/>
      <c r="C62" s="489" t="s">
        <v>194</v>
      </c>
      <c r="D62" s="490"/>
      <c r="E62" s="249">
        <v>2.7</v>
      </c>
      <c r="F62" s="250"/>
      <c r="G62" s="251"/>
      <c r="H62" s="252"/>
      <c r="I62" s="246"/>
      <c r="K62" s="246"/>
      <c r="M62" s="247" t="s">
        <v>194</v>
      </c>
      <c r="O62" s="235"/>
    </row>
    <row r="63" spans="1:80" x14ac:dyDescent="0.2">
      <c r="A63" s="253"/>
      <c r="B63" s="254" t="s">
        <v>101</v>
      </c>
      <c r="C63" s="255" t="s">
        <v>172</v>
      </c>
      <c r="D63" s="256"/>
      <c r="E63" s="257"/>
      <c r="F63" s="258"/>
      <c r="G63" s="259">
        <f>SUM(G46:G62)</f>
        <v>0</v>
      </c>
      <c r="H63" s="260"/>
      <c r="I63" s="261">
        <f>SUM(I46:I62)</f>
        <v>24.93632629</v>
      </c>
      <c r="J63" s="260"/>
      <c r="K63" s="261">
        <f>SUM(K46:K62)</f>
        <v>0</v>
      </c>
      <c r="O63" s="235">
        <v>4</v>
      </c>
      <c r="BA63" s="262">
        <f>SUM(BA46:BA62)</f>
        <v>0</v>
      </c>
      <c r="BB63" s="262">
        <f>SUM(BB46:BB62)</f>
        <v>0</v>
      </c>
      <c r="BC63" s="262">
        <f>SUM(BC46:BC62)</f>
        <v>0</v>
      </c>
      <c r="BD63" s="262">
        <f>SUM(BD46:BD62)</f>
        <v>0</v>
      </c>
      <c r="BE63" s="262">
        <f>SUM(BE46:BE62)</f>
        <v>0</v>
      </c>
    </row>
    <row r="64" spans="1:80" x14ac:dyDescent="0.2">
      <c r="A64" s="227" t="s">
        <v>97</v>
      </c>
      <c r="B64" s="228" t="s">
        <v>195</v>
      </c>
      <c r="C64" s="229" t="s">
        <v>196</v>
      </c>
      <c r="D64" s="230"/>
      <c r="E64" s="231"/>
      <c r="F64" s="231"/>
      <c r="G64" s="232"/>
      <c r="H64" s="233"/>
      <c r="I64" s="234"/>
      <c r="J64" s="233"/>
      <c r="K64" s="234"/>
      <c r="O64" s="235">
        <v>1</v>
      </c>
    </row>
    <row r="65" spans="1:80" x14ac:dyDescent="0.2">
      <c r="A65" s="236">
        <v>25</v>
      </c>
      <c r="B65" s="237" t="s">
        <v>198</v>
      </c>
      <c r="C65" s="238" t="s">
        <v>199</v>
      </c>
      <c r="D65" s="239" t="s">
        <v>124</v>
      </c>
      <c r="E65" s="240">
        <v>8.6845999999999997</v>
      </c>
      <c r="F65" s="240">
        <v>0</v>
      </c>
      <c r="G65" s="241">
        <f>E65*F65</f>
        <v>0</v>
      </c>
      <c r="H65" s="242">
        <v>1.7840100000000001</v>
      </c>
      <c r="I65" s="243">
        <f>E65*H65</f>
        <v>15.493413245999999</v>
      </c>
      <c r="J65" s="242">
        <v>0</v>
      </c>
      <c r="K65" s="243">
        <f>E65*J65</f>
        <v>0</v>
      </c>
      <c r="O65" s="235">
        <v>2</v>
      </c>
      <c r="AA65" s="214">
        <v>1</v>
      </c>
      <c r="AB65" s="214">
        <v>1</v>
      </c>
      <c r="AC65" s="214">
        <v>1</v>
      </c>
      <c r="AZ65" s="214">
        <v>1</v>
      </c>
      <c r="BA65" s="214">
        <f>IF(AZ65=1,G65,0)</f>
        <v>0</v>
      </c>
      <c r="BB65" s="214">
        <f>IF(AZ65=2,G65,0)</f>
        <v>0</v>
      </c>
      <c r="BC65" s="214">
        <f>IF(AZ65=3,G65,0)</f>
        <v>0</v>
      </c>
      <c r="BD65" s="214">
        <f>IF(AZ65=4,G65,0)</f>
        <v>0</v>
      </c>
      <c r="BE65" s="214">
        <f>IF(AZ65=5,G65,0)</f>
        <v>0</v>
      </c>
      <c r="CA65" s="235">
        <v>1</v>
      </c>
      <c r="CB65" s="235">
        <v>1</v>
      </c>
    </row>
    <row r="66" spans="1:80" x14ac:dyDescent="0.2">
      <c r="A66" s="244"/>
      <c r="B66" s="248"/>
      <c r="C66" s="489" t="s">
        <v>200</v>
      </c>
      <c r="D66" s="490"/>
      <c r="E66" s="249">
        <v>8.6845999999999997</v>
      </c>
      <c r="F66" s="250"/>
      <c r="G66" s="251"/>
      <c r="H66" s="252"/>
      <c r="I66" s="246"/>
      <c r="K66" s="246"/>
      <c r="M66" s="247" t="s">
        <v>200</v>
      </c>
      <c r="O66" s="235"/>
    </row>
    <row r="67" spans="1:80" ht="22.5" x14ac:dyDescent="0.2">
      <c r="A67" s="236">
        <v>26</v>
      </c>
      <c r="B67" s="237" t="s">
        <v>201</v>
      </c>
      <c r="C67" s="238" t="s">
        <v>202</v>
      </c>
      <c r="D67" s="239" t="s">
        <v>124</v>
      </c>
      <c r="E67" s="240">
        <v>0.33800000000000002</v>
      </c>
      <c r="F67" s="240">
        <v>0</v>
      </c>
      <c r="G67" s="241">
        <f>E67*F67</f>
        <v>0</v>
      </c>
      <c r="H67" s="242">
        <v>1.841</v>
      </c>
      <c r="I67" s="243">
        <f>E67*H67</f>
        <v>0.62225799999999998</v>
      </c>
      <c r="J67" s="242">
        <v>0</v>
      </c>
      <c r="K67" s="243">
        <f>E67*J67</f>
        <v>0</v>
      </c>
      <c r="O67" s="235">
        <v>2</v>
      </c>
      <c r="AA67" s="214">
        <v>1</v>
      </c>
      <c r="AB67" s="214">
        <v>1</v>
      </c>
      <c r="AC67" s="214">
        <v>1</v>
      </c>
      <c r="AZ67" s="214">
        <v>1</v>
      </c>
      <c r="BA67" s="214">
        <f>IF(AZ67=1,G67,0)</f>
        <v>0</v>
      </c>
      <c r="BB67" s="214">
        <f>IF(AZ67=2,G67,0)</f>
        <v>0</v>
      </c>
      <c r="BC67" s="214">
        <f>IF(AZ67=3,G67,0)</f>
        <v>0</v>
      </c>
      <c r="BD67" s="214">
        <f>IF(AZ67=4,G67,0)</f>
        <v>0</v>
      </c>
      <c r="BE67" s="214">
        <f>IF(AZ67=5,G67,0)</f>
        <v>0</v>
      </c>
      <c r="CA67" s="235">
        <v>1</v>
      </c>
      <c r="CB67" s="235">
        <v>1</v>
      </c>
    </row>
    <row r="68" spans="1:80" x14ac:dyDescent="0.2">
      <c r="A68" s="244"/>
      <c r="B68" s="248"/>
      <c r="C68" s="489" t="s">
        <v>203</v>
      </c>
      <c r="D68" s="490"/>
      <c r="E68" s="249">
        <v>0.33800000000000002</v>
      </c>
      <c r="F68" s="250"/>
      <c r="G68" s="251"/>
      <c r="H68" s="252"/>
      <c r="I68" s="246"/>
      <c r="K68" s="246"/>
      <c r="M68" s="247" t="s">
        <v>203</v>
      </c>
      <c r="O68" s="235"/>
    </row>
    <row r="69" spans="1:80" ht="22.5" x14ac:dyDescent="0.2">
      <c r="A69" s="236">
        <v>27</v>
      </c>
      <c r="B69" s="237" t="s">
        <v>204</v>
      </c>
      <c r="C69" s="238" t="s">
        <v>205</v>
      </c>
      <c r="D69" s="239" t="s">
        <v>206</v>
      </c>
      <c r="E69" s="240">
        <v>8.15</v>
      </c>
      <c r="F69" s="240">
        <v>0</v>
      </c>
      <c r="G69" s="241">
        <f>E69*F69</f>
        <v>0</v>
      </c>
      <c r="H69" s="242">
        <v>1.516E-2</v>
      </c>
      <c r="I69" s="243">
        <f>E69*H69</f>
        <v>0.12355400000000001</v>
      </c>
      <c r="J69" s="242">
        <v>0</v>
      </c>
      <c r="K69" s="243">
        <f>E69*J69</f>
        <v>0</v>
      </c>
      <c r="O69" s="235">
        <v>2</v>
      </c>
      <c r="AA69" s="214">
        <v>1</v>
      </c>
      <c r="AB69" s="214">
        <v>1</v>
      </c>
      <c r="AC69" s="214">
        <v>1</v>
      </c>
      <c r="AZ69" s="214">
        <v>1</v>
      </c>
      <c r="BA69" s="214">
        <f>IF(AZ69=1,G69,0)</f>
        <v>0</v>
      </c>
      <c r="BB69" s="214">
        <f>IF(AZ69=2,G69,0)</f>
        <v>0</v>
      </c>
      <c r="BC69" s="214">
        <f>IF(AZ69=3,G69,0)</f>
        <v>0</v>
      </c>
      <c r="BD69" s="214">
        <f>IF(AZ69=4,G69,0)</f>
        <v>0</v>
      </c>
      <c r="BE69" s="214">
        <f>IF(AZ69=5,G69,0)</f>
        <v>0</v>
      </c>
      <c r="CA69" s="235">
        <v>1</v>
      </c>
      <c r="CB69" s="235">
        <v>1</v>
      </c>
    </row>
    <row r="70" spans="1:80" ht="33.75" x14ac:dyDescent="0.2">
      <c r="A70" s="244"/>
      <c r="B70" s="245"/>
      <c r="C70" s="491" t="s">
        <v>207</v>
      </c>
      <c r="D70" s="492"/>
      <c r="E70" s="492"/>
      <c r="F70" s="492"/>
      <c r="G70" s="493"/>
      <c r="I70" s="246"/>
      <c r="K70" s="246"/>
      <c r="L70" s="247" t="s">
        <v>207</v>
      </c>
      <c r="O70" s="235">
        <v>3</v>
      </c>
    </row>
    <row r="71" spans="1:80" ht="22.5" x14ac:dyDescent="0.2">
      <c r="A71" s="236">
        <v>28</v>
      </c>
      <c r="B71" s="237" t="s">
        <v>208</v>
      </c>
      <c r="C71" s="238" t="s">
        <v>209</v>
      </c>
      <c r="D71" s="239" t="s">
        <v>210</v>
      </c>
      <c r="E71" s="240">
        <v>3</v>
      </c>
      <c r="F71" s="240">
        <v>0</v>
      </c>
      <c r="G71" s="241">
        <f>E71*F71</f>
        <v>0</v>
      </c>
      <c r="H71" s="242">
        <v>4.6519999999999999E-2</v>
      </c>
      <c r="I71" s="243">
        <f>E71*H71</f>
        <v>0.13955999999999999</v>
      </c>
      <c r="J71" s="242">
        <v>0</v>
      </c>
      <c r="K71" s="243">
        <f>E71*J71</f>
        <v>0</v>
      </c>
      <c r="O71" s="235">
        <v>2</v>
      </c>
      <c r="AA71" s="214">
        <v>1</v>
      </c>
      <c r="AB71" s="214">
        <v>1</v>
      </c>
      <c r="AC71" s="214">
        <v>1</v>
      </c>
      <c r="AZ71" s="214">
        <v>1</v>
      </c>
      <c r="BA71" s="214">
        <f>IF(AZ71=1,G71,0)</f>
        <v>0</v>
      </c>
      <c r="BB71" s="214">
        <f>IF(AZ71=2,G71,0)</f>
        <v>0</v>
      </c>
      <c r="BC71" s="214">
        <f>IF(AZ71=3,G71,0)</f>
        <v>0</v>
      </c>
      <c r="BD71" s="214">
        <f>IF(AZ71=4,G71,0)</f>
        <v>0</v>
      </c>
      <c r="BE71" s="214">
        <f>IF(AZ71=5,G71,0)</f>
        <v>0</v>
      </c>
      <c r="CA71" s="235">
        <v>1</v>
      </c>
      <c r="CB71" s="235">
        <v>1</v>
      </c>
    </row>
    <row r="72" spans="1:80" x14ac:dyDescent="0.2">
      <c r="A72" s="244"/>
      <c r="B72" s="248"/>
      <c r="C72" s="489" t="s">
        <v>211</v>
      </c>
      <c r="D72" s="490"/>
      <c r="E72" s="249">
        <v>3</v>
      </c>
      <c r="F72" s="250"/>
      <c r="G72" s="251"/>
      <c r="H72" s="252"/>
      <c r="I72" s="246"/>
      <c r="K72" s="246"/>
      <c r="M72" s="247" t="s">
        <v>211</v>
      </c>
      <c r="O72" s="235"/>
    </row>
    <row r="73" spans="1:80" ht="22.5" x14ac:dyDescent="0.2">
      <c r="A73" s="236">
        <v>29</v>
      </c>
      <c r="B73" s="237" t="s">
        <v>212</v>
      </c>
      <c r="C73" s="238" t="s">
        <v>213</v>
      </c>
      <c r="D73" s="239" t="s">
        <v>210</v>
      </c>
      <c r="E73" s="240">
        <v>5</v>
      </c>
      <c r="F73" s="240">
        <v>0</v>
      </c>
      <c r="G73" s="241">
        <f>E73*F73</f>
        <v>0</v>
      </c>
      <c r="H73" s="242">
        <v>8.3500000000000005E-2</v>
      </c>
      <c r="I73" s="243">
        <f>E73*H73</f>
        <v>0.41750000000000004</v>
      </c>
      <c r="J73" s="242">
        <v>0</v>
      </c>
      <c r="K73" s="243">
        <f>E73*J73</f>
        <v>0</v>
      </c>
      <c r="O73" s="235">
        <v>2</v>
      </c>
      <c r="AA73" s="214">
        <v>1</v>
      </c>
      <c r="AB73" s="214">
        <v>1</v>
      </c>
      <c r="AC73" s="214">
        <v>1</v>
      </c>
      <c r="AZ73" s="214">
        <v>1</v>
      </c>
      <c r="BA73" s="214">
        <f>IF(AZ73=1,G73,0)</f>
        <v>0</v>
      </c>
      <c r="BB73" s="214">
        <f>IF(AZ73=2,G73,0)</f>
        <v>0</v>
      </c>
      <c r="BC73" s="214">
        <f>IF(AZ73=3,G73,0)</f>
        <v>0</v>
      </c>
      <c r="BD73" s="214">
        <f>IF(AZ73=4,G73,0)</f>
        <v>0</v>
      </c>
      <c r="BE73" s="214">
        <f>IF(AZ73=5,G73,0)</f>
        <v>0</v>
      </c>
      <c r="CA73" s="235">
        <v>1</v>
      </c>
      <c r="CB73" s="235">
        <v>1</v>
      </c>
    </row>
    <row r="74" spans="1:80" ht="22.5" x14ac:dyDescent="0.2">
      <c r="A74" s="236">
        <v>30</v>
      </c>
      <c r="B74" s="237" t="s">
        <v>214</v>
      </c>
      <c r="C74" s="238" t="s">
        <v>215</v>
      </c>
      <c r="D74" s="239" t="s">
        <v>210</v>
      </c>
      <c r="E74" s="240">
        <v>3</v>
      </c>
      <c r="F74" s="240">
        <v>0</v>
      </c>
      <c r="G74" s="241">
        <f>E74*F74</f>
        <v>0</v>
      </c>
      <c r="H74" s="242">
        <v>0.13139000000000001</v>
      </c>
      <c r="I74" s="243">
        <f>E74*H74</f>
        <v>0.39417000000000002</v>
      </c>
      <c r="J74" s="242">
        <v>0</v>
      </c>
      <c r="K74" s="243">
        <f>E74*J74</f>
        <v>0</v>
      </c>
      <c r="O74" s="235">
        <v>2</v>
      </c>
      <c r="AA74" s="214">
        <v>1</v>
      </c>
      <c r="AB74" s="214">
        <v>1</v>
      </c>
      <c r="AC74" s="214">
        <v>1</v>
      </c>
      <c r="AZ74" s="214">
        <v>1</v>
      </c>
      <c r="BA74" s="214">
        <f>IF(AZ74=1,G74,0)</f>
        <v>0</v>
      </c>
      <c r="BB74" s="214">
        <f>IF(AZ74=2,G74,0)</f>
        <v>0</v>
      </c>
      <c r="BC74" s="214">
        <f>IF(AZ74=3,G74,0)</f>
        <v>0</v>
      </c>
      <c r="BD74" s="214">
        <f>IF(AZ74=4,G74,0)</f>
        <v>0</v>
      </c>
      <c r="BE74" s="214">
        <f>IF(AZ74=5,G74,0)</f>
        <v>0</v>
      </c>
      <c r="CA74" s="235">
        <v>1</v>
      </c>
      <c r="CB74" s="235">
        <v>1</v>
      </c>
    </row>
    <row r="75" spans="1:80" x14ac:dyDescent="0.2">
      <c r="A75" s="244"/>
      <c r="B75" s="248"/>
      <c r="C75" s="489" t="s">
        <v>195</v>
      </c>
      <c r="D75" s="490"/>
      <c r="E75" s="249">
        <v>3</v>
      </c>
      <c r="F75" s="250"/>
      <c r="G75" s="251"/>
      <c r="H75" s="252"/>
      <c r="I75" s="246"/>
      <c r="K75" s="246"/>
      <c r="M75" s="247">
        <v>3</v>
      </c>
      <c r="O75" s="235"/>
    </row>
    <row r="76" spans="1:80" ht="22.5" x14ac:dyDescent="0.2">
      <c r="A76" s="236">
        <v>31</v>
      </c>
      <c r="B76" s="237" t="s">
        <v>216</v>
      </c>
      <c r="C76" s="238" t="s">
        <v>217</v>
      </c>
      <c r="D76" s="239" t="s">
        <v>114</v>
      </c>
      <c r="E76" s="240">
        <v>35.6389</v>
      </c>
      <c r="F76" s="240">
        <v>0</v>
      </c>
      <c r="G76" s="241">
        <f>E76*F76</f>
        <v>0</v>
      </c>
      <c r="H76" s="242">
        <v>0.10539999999999999</v>
      </c>
      <c r="I76" s="243">
        <f>E76*H76</f>
        <v>3.7563400599999999</v>
      </c>
      <c r="J76" s="242">
        <v>0</v>
      </c>
      <c r="K76" s="243">
        <f>E76*J76</f>
        <v>0</v>
      </c>
      <c r="O76" s="235">
        <v>2</v>
      </c>
      <c r="AA76" s="214">
        <v>1</v>
      </c>
      <c r="AB76" s="214">
        <v>1</v>
      </c>
      <c r="AC76" s="214">
        <v>1</v>
      </c>
      <c r="AZ76" s="214">
        <v>1</v>
      </c>
      <c r="BA76" s="214">
        <f>IF(AZ76=1,G76,0)</f>
        <v>0</v>
      </c>
      <c r="BB76" s="214">
        <f>IF(AZ76=2,G76,0)</f>
        <v>0</v>
      </c>
      <c r="BC76" s="214">
        <f>IF(AZ76=3,G76,0)</f>
        <v>0</v>
      </c>
      <c r="BD76" s="214">
        <f>IF(AZ76=4,G76,0)</f>
        <v>0</v>
      </c>
      <c r="BE76" s="214">
        <f>IF(AZ76=5,G76,0)</f>
        <v>0</v>
      </c>
      <c r="CA76" s="235">
        <v>1</v>
      </c>
      <c r="CB76" s="235">
        <v>1</v>
      </c>
    </row>
    <row r="77" spans="1:80" x14ac:dyDescent="0.2">
      <c r="A77" s="244"/>
      <c r="B77" s="248"/>
      <c r="C77" s="489" t="s">
        <v>218</v>
      </c>
      <c r="D77" s="490"/>
      <c r="E77" s="249">
        <v>8.3040000000000003</v>
      </c>
      <c r="F77" s="250"/>
      <c r="G77" s="251"/>
      <c r="H77" s="252"/>
      <c r="I77" s="246"/>
      <c r="K77" s="246"/>
      <c r="M77" s="247" t="s">
        <v>218</v>
      </c>
      <c r="O77" s="235"/>
    </row>
    <row r="78" spans="1:80" x14ac:dyDescent="0.2">
      <c r="A78" s="244"/>
      <c r="B78" s="248"/>
      <c r="C78" s="489" t="s">
        <v>219</v>
      </c>
      <c r="D78" s="490"/>
      <c r="E78" s="249">
        <v>7.5648</v>
      </c>
      <c r="F78" s="250"/>
      <c r="G78" s="251"/>
      <c r="H78" s="252"/>
      <c r="I78" s="246"/>
      <c r="K78" s="246"/>
      <c r="M78" s="247" t="s">
        <v>219</v>
      </c>
      <c r="O78" s="235"/>
    </row>
    <row r="79" spans="1:80" x14ac:dyDescent="0.2">
      <c r="A79" s="244"/>
      <c r="B79" s="248"/>
      <c r="C79" s="489" t="s">
        <v>220</v>
      </c>
      <c r="D79" s="490"/>
      <c r="E79" s="249">
        <v>5.9858000000000002</v>
      </c>
      <c r="F79" s="250"/>
      <c r="G79" s="251"/>
      <c r="H79" s="252"/>
      <c r="I79" s="246"/>
      <c r="K79" s="246"/>
      <c r="M79" s="247" t="s">
        <v>220</v>
      </c>
      <c r="O79" s="235"/>
    </row>
    <row r="80" spans="1:80" x14ac:dyDescent="0.2">
      <c r="A80" s="244"/>
      <c r="B80" s="248"/>
      <c r="C80" s="489" t="s">
        <v>221</v>
      </c>
      <c r="D80" s="490"/>
      <c r="E80" s="249">
        <v>7.266</v>
      </c>
      <c r="F80" s="250"/>
      <c r="G80" s="251"/>
      <c r="H80" s="252"/>
      <c r="I80" s="246"/>
      <c r="K80" s="246"/>
      <c r="M80" s="247" t="s">
        <v>221</v>
      </c>
      <c r="O80" s="235"/>
    </row>
    <row r="81" spans="1:80" x14ac:dyDescent="0.2">
      <c r="A81" s="244"/>
      <c r="B81" s="248"/>
      <c r="C81" s="489" t="s">
        <v>222</v>
      </c>
      <c r="D81" s="490"/>
      <c r="E81" s="249">
        <v>6.5183</v>
      </c>
      <c r="F81" s="250"/>
      <c r="G81" s="251"/>
      <c r="H81" s="252"/>
      <c r="I81" s="246"/>
      <c r="K81" s="246"/>
      <c r="M81" s="247" t="s">
        <v>222</v>
      </c>
      <c r="O81" s="235"/>
    </row>
    <row r="82" spans="1:80" x14ac:dyDescent="0.2">
      <c r="A82" s="253"/>
      <c r="B82" s="254" t="s">
        <v>101</v>
      </c>
      <c r="C82" s="255" t="s">
        <v>197</v>
      </c>
      <c r="D82" s="256"/>
      <c r="E82" s="257"/>
      <c r="F82" s="258"/>
      <c r="G82" s="259">
        <f>SUM(G64:G81)</f>
        <v>0</v>
      </c>
      <c r="H82" s="260"/>
      <c r="I82" s="261">
        <f>SUM(I64:I81)</f>
        <v>20.946795305999995</v>
      </c>
      <c r="J82" s="260"/>
      <c r="K82" s="261">
        <f>SUM(K64:K81)</f>
        <v>0</v>
      </c>
      <c r="O82" s="235">
        <v>4</v>
      </c>
      <c r="BA82" s="262">
        <f>SUM(BA64:BA81)</f>
        <v>0</v>
      </c>
      <c r="BB82" s="262">
        <f>SUM(BB64:BB81)</f>
        <v>0</v>
      </c>
      <c r="BC82" s="262">
        <f>SUM(BC64:BC81)</f>
        <v>0</v>
      </c>
      <c r="BD82" s="262">
        <f>SUM(BD64:BD81)</f>
        <v>0</v>
      </c>
      <c r="BE82" s="262">
        <f>SUM(BE64:BE81)</f>
        <v>0</v>
      </c>
    </row>
    <row r="83" spans="1:80" x14ac:dyDescent="0.2">
      <c r="A83" s="227" t="s">
        <v>97</v>
      </c>
      <c r="B83" s="228" t="s">
        <v>223</v>
      </c>
      <c r="C83" s="229" t="s">
        <v>224</v>
      </c>
      <c r="D83" s="230"/>
      <c r="E83" s="231"/>
      <c r="F83" s="231"/>
      <c r="G83" s="232"/>
      <c r="H83" s="233"/>
      <c r="I83" s="234"/>
      <c r="J83" s="233"/>
      <c r="K83" s="234"/>
      <c r="O83" s="235">
        <v>1</v>
      </c>
    </row>
    <row r="84" spans="1:80" ht="22.5" x14ac:dyDescent="0.2">
      <c r="A84" s="236">
        <v>32</v>
      </c>
      <c r="B84" s="237" t="s">
        <v>226</v>
      </c>
      <c r="C84" s="238" t="s">
        <v>227</v>
      </c>
      <c r="D84" s="239" t="s">
        <v>114</v>
      </c>
      <c r="E84" s="240">
        <v>0.28089999999999998</v>
      </c>
      <c r="F84" s="240">
        <v>0</v>
      </c>
      <c r="G84" s="241">
        <f>E84*F84</f>
        <v>0</v>
      </c>
      <c r="H84" s="242">
        <v>0</v>
      </c>
      <c r="I84" s="243">
        <f>E84*H84</f>
        <v>0</v>
      </c>
      <c r="J84" s="242"/>
      <c r="K84" s="243">
        <f>E84*J84</f>
        <v>0</v>
      </c>
      <c r="O84" s="235">
        <v>2</v>
      </c>
      <c r="AA84" s="214">
        <v>12</v>
      </c>
      <c r="AB84" s="214">
        <v>0</v>
      </c>
      <c r="AC84" s="214">
        <v>503</v>
      </c>
      <c r="AZ84" s="214">
        <v>1</v>
      </c>
      <c r="BA84" s="214">
        <f>IF(AZ84=1,G84,0)</f>
        <v>0</v>
      </c>
      <c r="BB84" s="214">
        <f>IF(AZ84=2,G84,0)</f>
        <v>0</v>
      </c>
      <c r="BC84" s="214">
        <f>IF(AZ84=3,G84,0)</f>
        <v>0</v>
      </c>
      <c r="BD84" s="214">
        <f>IF(AZ84=4,G84,0)</f>
        <v>0</v>
      </c>
      <c r="BE84" s="214">
        <f>IF(AZ84=5,G84,0)</f>
        <v>0</v>
      </c>
      <c r="CA84" s="235">
        <v>12</v>
      </c>
      <c r="CB84" s="235">
        <v>0</v>
      </c>
    </row>
    <row r="85" spans="1:80" x14ac:dyDescent="0.2">
      <c r="A85" s="244"/>
      <c r="B85" s="248"/>
      <c r="C85" s="489" t="s">
        <v>228</v>
      </c>
      <c r="D85" s="490"/>
      <c r="E85" s="249">
        <v>0.28089999999999998</v>
      </c>
      <c r="F85" s="250"/>
      <c r="G85" s="251"/>
      <c r="H85" s="252"/>
      <c r="I85" s="246"/>
      <c r="K85" s="246"/>
      <c r="M85" s="247" t="s">
        <v>228</v>
      </c>
      <c r="O85" s="235"/>
    </row>
    <row r="86" spans="1:80" x14ac:dyDescent="0.2">
      <c r="A86" s="253"/>
      <c r="B86" s="254" t="s">
        <v>101</v>
      </c>
      <c r="C86" s="255" t="s">
        <v>225</v>
      </c>
      <c r="D86" s="256"/>
      <c r="E86" s="257"/>
      <c r="F86" s="258"/>
      <c r="G86" s="259">
        <f>SUM(G83:G85)</f>
        <v>0</v>
      </c>
      <c r="H86" s="260"/>
      <c r="I86" s="261">
        <f>SUM(I83:I85)</f>
        <v>0</v>
      </c>
      <c r="J86" s="260"/>
      <c r="K86" s="261">
        <f>SUM(K83:K85)</f>
        <v>0</v>
      </c>
      <c r="O86" s="235">
        <v>4</v>
      </c>
      <c r="BA86" s="262">
        <f>SUM(BA83:BA85)</f>
        <v>0</v>
      </c>
      <c r="BB86" s="262">
        <f>SUM(BB83:BB85)</f>
        <v>0</v>
      </c>
      <c r="BC86" s="262">
        <f>SUM(BC83:BC85)</f>
        <v>0</v>
      </c>
      <c r="BD86" s="262">
        <f>SUM(BD83:BD85)</f>
        <v>0</v>
      </c>
      <c r="BE86" s="262">
        <f>SUM(BE83:BE85)</f>
        <v>0</v>
      </c>
    </row>
    <row r="87" spans="1:80" x14ac:dyDescent="0.2">
      <c r="A87" s="227" t="s">
        <v>97</v>
      </c>
      <c r="B87" s="228" t="s">
        <v>229</v>
      </c>
      <c r="C87" s="229" t="s">
        <v>230</v>
      </c>
      <c r="D87" s="230"/>
      <c r="E87" s="231"/>
      <c r="F87" s="231"/>
      <c r="G87" s="232"/>
      <c r="H87" s="233"/>
      <c r="I87" s="234"/>
      <c r="J87" s="233"/>
      <c r="K87" s="234"/>
      <c r="O87" s="235">
        <v>1</v>
      </c>
    </row>
    <row r="88" spans="1:80" ht="22.5" x14ac:dyDescent="0.2">
      <c r="A88" s="236">
        <v>33</v>
      </c>
      <c r="B88" s="237" t="s">
        <v>232</v>
      </c>
      <c r="C88" s="238" t="s">
        <v>233</v>
      </c>
      <c r="D88" s="239" t="s">
        <v>114</v>
      </c>
      <c r="E88" s="240">
        <v>8.57</v>
      </c>
      <c r="F88" s="240">
        <v>0</v>
      </c>
      <c r="G88" s="241">
        <f>E88*F88</f>
        <v>0</v>
      </c>
      <c r="H88" s="242">
        <v>1.0999999999999999E-2</v>
      </c>
      <c r="I88" s="243">
        <f>E88*H88</f>
        <v>9.4269999999999993E-2</v>
      </c>
      <c r="J88" s="242"/>
      <c r="K88" s="243">
        <f>E88*J88</f>
        <v>0</v>
      </c>
      <c r="O88" s="235">
        <v>2</v>
      </c>
      <c r="AA88" s="214">
        <v>12</v>
      </c>
      <c r="AB88" s="214">
        <v>0</v>
      </c>
      <c r="AC88" s="214">
        <v>320</v>
      </c>
      <c r="AZ88" s="214">
        <v>1</v>
      </c>
      <c r="BA88" s="214">
        <f>IF(AZ88=1,G88,0)</f>
        <v>0</v>
      </c>
      <c r="BB88" s="214">
        <f>IF(AZ88=2,G88,0)</f>
        <v>0</v>
      </c>
      <c r="BC88" s="214">
        <f>IF(AZ88=3,G88,0)</f>
        <v>0</v>
      </c>
      <c r="BD88" s="214">
        <f>IF(AZ88=4,G88,0)</f>
        <v>0</v>
      </c>
      <c r="BE88" s="214">
        <f>IF(AZ88=5,G88,0)</f>
        <v>0</v>
      </c>
      <c r="CA88" s="235">
        <v>12</v>
      </c>
      <c r="CB88" s="235">
        <v>0</v>
      </c>
    </row>
    <row r="89" spans="1:80" x14ac:dyDescent="0.2">
      <c r="A89" s="244"/>
      <c r="B89" s="248"/>
      <c r="C89" s="489" t="s">
        <v>234</v>
      </c>
      <c r="D89" s="490"/>
      <c r="E89" s="249">
        <v>8.57</v>
      </c>
      <c r="F89" s="250"/>
      <c r="G89" s="251"/>
      <c r="H89" s="252"/>
      <c r="I89" s="246"/>
      <c r="K89" s="246"/>
      <c r="M89" s="247" t="s">
        <v>234</v>
      </c>
      <c r="O89" s="235"/>
    </row>
    <row r="90" spans="1:80" x14ac:dyDescent="0.2">
      <c r="A90" s="253"/>
      <c r="B90" s="254" t="s">
        <v>101</v>
      </c>
      <c r="C90" s="255" t="s">
        <v>231</v>
      </c>
      <c r="D90" s="256"/>
      <c r="E90" s="257"/>
      <c r="F90" s="258"/>
      <c r="G90" s="259">
        <f>SUM(G87:G89)</f>
        <v>0</v>
      </c>
      <c r="H90" s="260"/>
      <c r="I90" s="261">
        <f>SUM(I87:I89)</f>
        <v>9.4269999999999993E-2</v>
      </c>
      <c r="J90" s="260"/>
      <c r="K90" s="261">
        <f>SUM(K87:K89)</f>
        <v>0</v>
      </c>
      <c r="O90" s="235">
        <v>4</v>
      </c>
      <c r="BA90" s="262">
        <f>SUM(BA87:BA89)</f>
        <v>0</v>
      </c>
      <c r="BB90" s="262">
        <f>SUM(BB87:BB89)</f>
        <v>0</v>
      </c>
      <c r="BC90" s="262">
        <f>SUM(BC87:BC89)</f>
        <v>0</v>
      </c>
      <c r="BD90" s="262">
        <f>SUM(BD87:BD89)</f>
        <v>0</v>
      </c>
      <c r="BE90" s="262">
        <f>SUM(BE87:BE89)</f>
        <v>0</v>
      </c>
    </row>
    <row r="91" spans="1:80" x14ac:dyDescent="0.2">
      <c r="A91" s="227" t="s">
        <v>97</v>
      </c>
      <c r="B91" s="228" t="s">
        <v>118</v>
      </c>
      <c r="C91" s="229" t="s">
        <v>235</v>
      </c>
      <c r="D91" s="230"/>
      <c r="E91" s="231"/>
      <c r="F91" s="231"/>
      <c r="G91" s="232"/>
      <c r="H91" s="233"/>
      <c r="I91" s="234"/>
      <c r="J91" s="233"/>
      <c r="K91" s="234"/>
      <c r="O91" s="235">
        <v>1</v>
      </c>
    </row>
    <row r="92" spans="1:80" x14ac:dyDescent="0.2">
      <c r="A92" s="236">
        <v>34</v>
      </c>
      <c r="B92" s="237" t="s">
        <v>237</v>
      </c>
      <c r="C92" s="238" t="s">
        <v>238</v>
      </c>
      <c r="D92" s="239" t="s">
        <v>114</v>
      </c>
      <c r="E92" s="240">
        <v>81.599999999999994</v>
      </c>
      <c r="F92" s="240">
        <v>0</v>
      </c>
      <c r="G92" s="241">
        <f>E92*F92</f>
        <v>0</v>
      </c>
      <c r="H92" s="242">
        <v>0.44480999999999998</v>
      </c>
      <c r="I92" s="243">
        <f>E92*H92</f>
        <v>36.296495999999998</v>
      </c>
      <c r="J92" s="242">
        <v>0</v>
      </c>
      <c r="K92" s="243">
        <f>E92*J92</f>
        <v>0</v>
      </c>
      <c r="O92" s="235">
        <v>2</v>
      </c>
      <c r="AA92" s="214">
        <v>1</v>
      </c>
      <c r="AB92" s="214">
        <v>1</v>
      </c>
      <c r="AC92" s="214">
        <v>1</v>
      </c>
      <c r="AZ92" s="214">
        <v>1</v>
      </c>
      <c r="BA92" s="214">
        <f>IF(AZ92=1,G92,0)</f>
        <v>0</v>
      </c>
      <c r="BB92" s="214">
        <f>IF(AZ92=2,G92,0)</f>
        <v>0</v>
      </c>
      <c r="BC92" s="214">
        <f>IF(AZ92=3,G92,0)</f>
        <v>0</v>
      </c>
      <c r="BD92" s="214">
        <f>IF(AZ92=4,G92,0)</f>
        <v>0</v>
      </c>
      <c r="BE92" s="214">
        <f>IF(AZ92=5,G92,0)</f>
        <v>0</v>
      </c>
      <c r="CA92" s="235">
        <v>1</v>
      </c>
      <c r="CB92" s="235">
        <v>1</v>
      </c>
    </row>
    <row r="93" spans="1:80" x14ac:dyDescent="0.2">
      <c r="A93" s="244"/>
      <c r="B93" s="248"/>
      <c r="C93" s="489" t="s">
        <v>239</v>
      </c>
      <c r="D93" s="490"/>
      <c r="E93" s="249">
        <v>47</v>
      </c>
      <c r="F93" s="250"/>
      <c r="G93" s="251"/>
      <c r="H93" s="252"/>
      <c r="I93" s="246"/>
      <c r="K93" s="246"/>
      <c r="M93" s="247" t="s">
        <v>239</v>
      </c>
      <c r="O93" s="235"/>
    </row>
    <row r="94" spans="1:80" x14ac:dyDescent="0.2">
      <c r="A94" s="244"/>
      <c r="B94" s="248"/>
      <c r="C94" s="489" t="s">
        <v>240</v>
      </c>
      <c r="D94" s="490"/>
      <c r="E94" s="249">
        <v>34.6</v>
      </c>
      <c r="F94" s="250"/>
      <c r="G94" s="251"/>
      <c r="H94" s="252"/>
      <c r="I94" s="246"/>
      <c r="K94" s="246"/>
      <c r="M94" s="247" t="s">
        <v>240</v>
      </c>
      <c r="O94" s="235"/>
    </row>
    <row r="95" spans="1:80" x14ac:dyDescent="0.2">
      <c r="A95" s="236">
        <v>35</v>
      </c>
      <c r="B95" s="237" t="s">
        <v>241</v>
      </c>
      <c r="C95" s="238" t="s">
        <v>242</v>
      </c>
      <c r="D95" s="239" t="s">
        <v>114</v>
      </c>
      <c r="E95" s="240">
        <v>90</v>
      </c>
      <c r="F95" s="240">
        <v>0</v>
      </c>
      <c r="G95" s="241">
        <f>E95*F95</f>
        <v>0</v>
      </c>
      <c r="H95" s="242">
        <v>0.29160000000000003</v>
      </c>
      <c r="I95" s="243">
        <f>E95*H95</f>
        <v>26.244000000000003</v>
      </c>
      <c r="J95" s="242">
        <v>0</v>
      </c>
      <c r="K95" s="243">
        <f>E95*J95</f>
        <v>0</v>
      </c>
      <c r="O95" s="235">
        <v>2</v>
      </c>
      <c r="AA95" s="214">
        <v>1</v>
      </c>
      <c r="AB95" s="214">
        <v>1</v>
      </c>
      <c r="AC95" s="214">
        <v>1</v>
      </c>
      <c r="AZ95" s="214">
        <v>1</v>
      </c>
      <c r="BA95" s="214">
        <f>IF(AZ95=1,G95,0)</f>
        <v>0</v>
      </c>
      <c r="BB95" s="214">
        <f>IF(AZ95=2,G95,0)</f>
        <v>0</v>
      </c>
      <c r="BC95" s="214">
        <f>IF(AZ95=3,G95,0)</f>
        <v>0</v>
      </c>
      <c r="BD95" s="214">
        <f>IF(AZ95=4,G95,0)</f>
        <v>0</v>
      </c>
      <c r="BE95" s="214">
        <f>IF(AZ95=5,G95,0)</f>
        <v>0</v>
      </c>
      <c r="CA95" s="235">
        <v>1</v>
      </c>
      <c r="CB95" s="235">
        <v>1</v>
      </c>
    </row>
    <row r="96" spans="1:80" x14ac:dyDescent="0.2">
      <c r="A96" s="244"/>
      <c r="B96" s="248"/>
      <c r="C96" s="489" t="s">
        <v>243</v>
      </c>
      <c r="D96" s="490"/>
      <c r="E96" s="249">
        <v>90</v>
      </c>
      <c r="F96" s="250"/>
      <c r="G96" s="251"/>
      <c r="H96" s="252"/>
      <c r="I96" s="246"/>
      <c r="K96" s="246"/>
      <c r="M96" s="247" t="s">
        <v>243</v>
      </c>
      <c r="O96" s="235"/>
    </row>
    <row r="97" spans="1:80" x14ac:dyDescent="0.2">
      <c r="A97" s="236">
        <v>36</v>
      </c>
      <c r="B97" s="237" t="s">
        <v>244</v>
      </c>
      <c r="C97" s="238" t="s">
        <v>245</v>
      </c>
      <c r="D97" s="239" t="s">
        <v>114</v>
      </c>
      <c r="E97" s="240">
        <v>63</v>
      </c>
      <c r="F97" s="240">
        <v>0</v>
      </c>
      <c r="G97" s="241">
        <f>E97*F97</f>
        <v>0</v>
      </c>
      <c r="H97" s="242">
        <v>0.48774000000000001</v>
      </c>
      <c r="I97" s="243">
        <f>E97*H97</f>
        <v>30.727620000000002</v>
      </c>
      <c r="J97" s="242">
        <v>0</v>
      </c>
      <c r="K97" s="243">
        <f>E97*J97</f>
        <v>0</v>
      </c>
      <c r="O97" s="235">
        <v>2</v>
      </c>
      <c r="AA97" s="214">
        <v>1</v>
      </c>
      <c r="AB97" s="214">
        <v>1</v>
      </c>
      <c r="AC97" s="214">
        <v>1</v>
      </c>
      <c r="AZ97" s="214">
        <v>1</v>
      </c>
      <c r="BA97" s="214">
        <f>IF(AZ97=1,G97,0)</f>
        <v>0</v>
      </c>
      <c r="BB97" s="214">
        <f>IF(AZ97=2,G97,0)</f>
        <v>0</v>
      </c>
      <c r="BC97" s="214">
        <f>IF(AZ97=3,G97,0)</f>
        <v>0</v>
      </c>
      <c r="BD97" s="214">
        <f>IF(AZ97=4,G97,0)</f>
        <v>0</v>
      </c>
      <c r="BE97" s="214">
        <f>IF(AZ97=5,G97,0)</f>
        <v>0</v>
      </c>
      <c r="CA97" s="235">
        <v>1</v>
      </c>
      <c r="CB97" s="235">
        <v>1</v>
      </c>
    </row>
    <row r="98" spans="1:80" x14ac:dyDescent="0.2">
      <c r="A98" s="244"/>
      <c r="B98" s="248"/>
      <c r="C98" s="489" t="s">
        <v>246</v>
      </c>
      <c r="D98" s="490"/>
      <c r="E98" s="249">
        <v>63</v>
      </c>
      <c r="F98" s="250"/>
      <c r="G98" s="251"/>
      <c r="H98" s="252"/>
      <c r="I98" s="246"/>
      <c r="K98" s="246"/>
      <c r="M98" s="247" t="s">
        <v>246</v>
      </c>
      <c r="O98" s="235"/>
    </row>
    <row r="99" spans="1:80" x14ac:dyDescent="0.2">
      <c r="A99" s="236">
        <v>37</v>
      </c>
      <c r="B99" s="237" t="s">
        <v>247</v>
      </c>
      <c r="C99" s="238" t="s">
        <v>248</v>
      </c>
      <c r="D99" s="239" t="s">
        <v>114</v>
      </c>
      <c r="E99" s="240">
        <v>12.3</v>
      </c>
      <c r="F99" s="240">
        <v>0</v>
      </c>
      <c r="G99" s="241">
        <f>E99*F99</f>
        <v>0</v>
      </c>
      <c r="H99" s="242">
        <v>0.48774000000000001</v>
      </c>
      <c r="I99" s="243">
        <f>E99*H99</f>
        <v>5.9992020000000004</v>
      </c>
      <c r="J99" s="242">
        <v>0</v>
      </c>
      <c r="K99" s="243">
        <f>E99*J99</f>
        <v>0</v>
      </c>
      <c r="O99" s="235">
        <v>2</v>
      </c>
      <c r="AA99" s="214">
        <v>1</v>
      </c>
      <c r="AB99" s="214">
        <v>1</v>
      </c>
      <c r="AC99" s="214">
        <v>1</v>
      </c>
      <c r="AZ99" s="214">
        <v>1</v>
      </c>
      <c r="BA99" s="214">
        <f>IF(AZ99=1,G99,0)</f>
        <v>0</v>
      </c>
      <c r="BB99" s="214">
        <f>IF(AZ99=2,G99,0)</f>
        <v>0</v>
      </c>
      <c r="BC99" s="214">
        <f>IF(AZ99=3,G99,0)</f>
        <v>0</v>
      </c>
      <c r="BD99" s="214">
        <f>IF(AZ99=4,G99,0)</f>
        <v>0</v>
      </c>
      <c r="BE99" s="214">
        <f>IF(AZ99=5,G99,0)</f>
        <v>0</v>
      </c>
      <c r="CA99" s="235">
        <v>1</v>
      </c>
      <c r="CB99" s="235">
        <v>1</v>
      </c>
    </row>
    <row r="100" spans="1:80" x14ac:dyDescent="0.2">
      <c r="A100" s="244"/>
      <c r="B100" s="248"/>
      <c r="C100" s="489" t="s">
        <v>249</v>
      </c>
      <c r="D100" s="490"/>
      <c r="E100" s="249">
        <v>12.3</v>
      </c>
      <c r="F100" s="250"/>
      <c r="G100" s="251"/>
      <c r="H100" s="252"/>
      <c r="I100" s="246"/>
      <c r="K100" s="246"/>
      <c r="M100" s="247" t="s">
        <v>249</v>
      </c>
      <c r="O100" s="235"/>
    </row>
    <row r="101" spans="1:80" x14ac:dyDescent="0.2">
      <c r="A101" s="236">
        <v>38</v>
      </c>
      <c r="B101" s="237" t="s">
        <v>250</v>
      </c>
      <c r="C101" s="238" t="s">
        <v>251</v>
      </c>
      <c r="D101" s="239" t="s">
        <v>114</v>
      </c>
      <c r="E101" s="240">
        <v>8.8759999999999994</v>
      </c>
      <c r="F101" s="240">
        <v>0</v>
      </c>
      <c r="G101" s="241">
        <f>E101*F101</f>
        <v>0</v>
      </c>
      <c r="H101" s="242">
        <v>0.15382000000000001</v>
      </c>
      <c r="I101" s="243">
        <f>E101*H101</f>
        <v>1.36530632</v>
      </c>
      <c r="J101" s="242">
        <v>0</v>
      </c>
      <c r="K101" s="243">
        <f>E101*J101</f>
        <v>0</v>
      </c>
      <c r="O101" s="235">
        <v>2</v>
      </c>
      <c r="AA101" s="214">
        <v>1</v>
      </c>
      <c r="AB101" s="214">
        <v>0</v>
      </c>
      <c r="AC101" s="214">
        <v>0</v>
      </c>
      <c r="AZ101" s="214">
        <v>1</v>
      </c>
      <c r="BA101" s="214">
        <f>IF(AZ101=1,G101,0)</f>
        <v>0</v>
      </c>
      <c r="BB101" s="214">
        <f>IF(AZ101=2,G101,0)</f>
        <v>0</v>
      </c>
      <c r="BC101" s="214">
        <f>IF(AZ101=3,G101,0)</f>
        <v>0</v>
      </c>
      <c r="BD101" s="214">
        <f>IF(AZ101=4,G101,0)</f>
        <v>0</v>
      </c>
      <c r="BE101" s="214">
        <f>IF(AZ101=5,G101,0)</f>
        <v>0</v>
      </c>
      <c r="CA101" s="235">
        <v>1</v>
      </c>
      <c r="CB101" s="235">
        <v>0</v>
      </c>
    </row>
    <row r="102" spans="1:80" x14ac:dyDescent="0.2">
      <c r="A102" s="244"/>
      <c r="B102" s="248"/>
      <c r="C102" s="489" t="s">
        <v>252</v>
      </c>
      <c r="D102" s="490"/>
      <c r="E102" s="249">
        <v>8.8759999999999994</v>
      </c>
      <c r="F102" s="250"/>
      <c r="G102" s="251"/>
      <c r="H102" s="252"/>
      <c r="I102" s="246"/>
      <c r="K102" s="246"/>
      <c r="M102" s="247" t="s">
        <v>252</v>
      </c>
      <c r="O102" s="235"/>
    </row>
    <row r="103" spans="1:80" x14ac:dyDescent="0.2">
      <c r="A103" s="236">
        <v>39</v>
      </c>
      <c r="B103" s="237" t="s">
        <v>253</v>
      </c>
      <c r="C103" s="238" t="s">
        <v>254</v>
      </c>
      <c r="D103" s="239" t="s">
        <v>114</v>
      </c>
      <c r="E103" s="240">
        <v>4.5999999999999996</v>
      </c>
      <c r="F103" s="240">
        <v>0</v>
      </c>
      <c r="G103" s="241">
        <f>E103*F103</f>
        <v>0</v>
      </c>
      <c r="H103" s="242">
        <v>0.113</v>
      </c>
      <c r="I103" s="243">
        <f>E103*H103</f>
        <v>0.51979999999999993</v>
      </c>
      <c r="J103" s="242">
        <v>0</v>
      </c>
      <c r="K103" s="243">
        <f>E103*J103</f>
        <v>0</v>
      </c>
      <c r="O103" s="235">
        <v>2</v>
      </c>
      <c r="AA103" s="214">
        <v>1</v>
      </c>
      <c r="AB103" s="214">
        <v>1</v>
      </c>
      <c r="AC103" s="214">
        <v>1</v>
      </c>
      <c r="AZ103" s="214">
        <v>1</v>
      </c>
      <c r="BA103" s="214">
        <f>IF(AZ103=1,G103,0)</f>
        <v>0</v>
      </c>
      <c r="BB103" s="214">
        <f>IF(AZ103=2,G103,0)</f>
        <v>0</v>
      </c>
      <c r="BC103" s="214">
        <f>IF(AZ103=3,G103,0)</f>
        <v>0</v>
      </c>
      <c r="BD103" s="214">
        <f>IF(AZ103=4,G103,0)</f>
        <v>0</v>
      </c>
      <c r="BE103" s="214">
        <f>IF(AZ103=5,G103,0)</f>
        <v>0</v>
      </c>
      <c r="CA103" s="235">
        <v>1</v>
      </c>
      <c r="CB103" s="235">
        <v>1</v>
      </c>
    </row>
    <row r="104" spans="1:80" x14ac:dyDescent="0.2">
      <c r="A104" s="236">
        <v>40</v>
      </c>
      <c r="B104" s="237" t="s">
        <v>255</v>
      </c>
      <c r="C104" s="238" t="s">
        <v>256</v>
      </c>
      <c r="D104" s="239" t="s">
        <v>114</v>
      </c>
      <c r="E104" s="240">
        <v>27</v>
      </c>
      <c r="F104" s="240">
        <v>0</v>
      </c>
      <c r="G104" s="241">
        <f>E104*F104</f>
        <v>0</v>
      </c>
      <c r="H104" s="242">
        <v>7.3899999999999993E-2</v>
      </c>
      <c r="I104" s="243">
        <f>E104*H104</f>
        <v>1.9952999999999999</v>
      </c>
      <c r="J104" s="242">
        <v>0</v>
      </c>
      <c r="K104" s="243">
        <f>E104*J104</f>
        <v>0</v>
      </c>
      <c r="O104" s="235">
        <v>2</v>
      </c>
      <c r="AA104" s="214">
        <v>1</v>
      </c>
      <c r="AB104" s="214">
        <v>1</v>
      </c>
      <c r="AC104" s="214">
        <v>1</v>
      </c>
      <c r="AZ104" s="214">
        <v>1</v>
      </c>
      <c r="BA104" s="214">
        <f>IF(AZ104=1,G104,0)</f>
        <v>0</v>
      </c>
      <c r="BB104" s="214">
        <f>IF(AZ104=2,G104,0)</f>
        <v>0</v>
      </c>
      <c r="BC104" s="214">
        <f>IF(AZ104=3,G104,0)</f>
        <v>0</v>
      </c>
      <c r="BD104" s="214">
        <f>IF(AZ104=4,G104,0)</f>
        <v>0</v>
      </c>
      <c r="BE104" s="214">
        <f>IF(AZ104=5,G104,0)</f>
        <v>0</v>
      </c>
      <c r="CA104" s="235">
        <v>1</v>
      </c>
      <c r="CB104" s="235">
        <v>1</v>
      </c>
    </row>
    <row r="105" spans="1:80" x14ac:dyDescent="0.2">
      <c r="A105" s="236">
        <v>41</v>
      </c>
      <c r="B105" s="237" t="s">
        <v>257</v>
      </c>
      <c r="C105" s="238" t="s">
        <v>258</v>
      </c>
      <c r="D105" s="239" t="s">
        <v>114</v>
      </c>
      <c r="E105" s="240">
        <v>47</v>
      </c>
      <c r="F105" s="240">
        <v>0</v>
      </c>
      <c r="G105" s="241">
        <f>E105*F105</f>
        <v>0</v>
      </c>
      <c r="H105" s="242">
        <v>7.3899999999999993E-2</v>
      </c>
      <c r="I105" s="243">
        <f>E105*H105</f>
        <v>3.4732999999999996</v>
      </c>
      <c r="J105" s="242">
        <v>0</v>
      </c>
      <c r="K105" s="243">
        <f>E105*J105</f>
        <v>0</v>
      </c>
      <c r="O105" s="235">
        <v>2</v>
      </c>
      <c r="AA105" s="214">
        <v>1</v>
      </c>
      <c r="AB105" s="214">
        <v>1</v>
      </c>
      <c r="AC105" s="214">
        <v>1</v>
      </c>
      <c r="AZ105" s="214">
        <v>1</v>
      </c>
      <c r="BA105" s="214">
        <f>IF(AZ105=1,G105,0)</f>
        <v>0</v>
      </c>
      <c r="BB105" s="214">
        <f>IF(AZ105=2,G105,0)</f>
        <v>0</v>
      </c>
      <c r="BC105" s="214">
        <f>IF(AZ105=3,G105,0)</f>
        <v>0</v>
      </c>
      <c r="BD105" s="214">
        <f>IF(AZ105=4,G105,0)</f>
        <v>0</v>
      </c>
      <c r="BE105" s="214">
        <f>IF(AZ105=5,G105,0)</f>
        <v>0</v>
      </c>
      <c r="CA105" s="235">
        <v>1</v>
      </c>
      <c r="CB105" s="235">
        <v>1</v>
      </c>
    </row>
    <row r="106" spans="1:80" x14ac:dyDescent="0.2">
      <c r="A106" s="244"/>
      <c r="B106" s="245"/>
      <c r="C106" s="491" t="s">
        <v>259</v>
      </c>
      <c r="D106" s="492"/>
      <c r="E106" s="492"/>
      <c r="F106" s="492"/>
      <c r="G106" s="493"/>
      <c r="I106" s="246"/>
      <c r="K106" s="246"/>
      <c r="L106" s="247" t="s">
        <v>259</v>
      </c>
      <c r="O106" s="235">
        <v>3</v>
      </c>
    </row>
    <row r="107" spans="1:80" ht="22.5" x14ac:dyDescent="0.2">
      <c r="A107" s="236">
        <v>42</v>
      </c>
      <c r="B107" s="237" t="s">
        <v>260</v>
      </c>
      <c r="C107" s="238" t="s">
        <v>261</v>
      </c>
      <c r="D107" s="239" t="s">
        <v>114</v>
      </c>
      <c r="E107" s="240">
        <v>12.06</v>
      </c>
      <c r="F107" s="240">
        <v>0</v>
      </c>
      <c r="G107" s="241">
        <f>E107*F107</f>
        <v>0</v>
      </c>
      <c r="H107" s="242">
        <v>0.11931</v>
      </c>
      <c r="I107" s="243">
        <f>E107*H107</f>
        <v>1.4388786</v>
      </c>
      <c r="J107" s="242">
        <v>0</v>
      </c>
      <c r="K107" s="243">
        <f>E107*J107</f>
        <v>0</v>
      </c>
      <c r="O107" s="235">
        <v>2</v>
      </c>
      <c r="AA107" s="214">
        <v>1</v>
      </c>
      <c r="AB107" s="214">
        <v>1</v>
      </c>
      <c r="AC107" s="214">
        <v>1</v>
      </c>
      <c r="AZ107" s="214">
        <v>1</v>
      </c>
      <c r="BA107" s="214">
        <f>IF(AZ107=1,G107,0)</f>
        <v>0</v>
      </c>
      <c r="BB107" s="214">
        <f>IF(AZ107=2,G107,0)</f>
        <v>0</v>
      </c>
      <c r="BC107" s="214">
        <f>IF(AZ107=3,G107,0)</f>
        <v>0</v>
      </c>
      <c r="BD107" s="214">
        <f>IF(AZ107=4,G107,0)</f>
        <v>0</v>
      </c>
      <c r="BE107" s="214">
        <f>IF(AZ107=5,G107,0)</f>
        <v>0</v>
      </c>
      <c r="CA107" s="235">
        <v>1</v>
      </c>
      <c r="CB107" s="235">
        <v>1</v>
      </c>
    </row>
    <row r="108" spans="1:80" x14ac:dyDescent="0.2">
      <c r="A108" s="236">
        <v>43</v>
      </c>
      <c r="B108" s="237" t="s">
        <v>262</v>
      </c>
      <c r="C108" s="238" t="s">
        <v>263</v>
      </c>
      <c r="D108" s="239" t="s">
        <v>114</v>
      </c>
      <c r="E108" s="240">
        <v>4.5999999999999996</v>
      </c>
      <c r="F108" s="240">
        <v>0</v>
      </c>
      <c r="G108" s="241">
        <f>E108*F108</f>
        <v>0</v>
      </c>
      <c r="H108" s="242">
        <v>0.2</v>
      </c>
      <c r="I108" s="243">
        <f>E108*H108</f>
        <v>0.91999999999999993</v>
      </c>
      <c r="J108" s="242"/>
      <c r="K108" s="243">
        <f>E108*J108</f>
        <v>0</v>
      </c>
      <c r="O108" s="235">
        <v>2</v>
      </c>
      <c r="AA108" s="214">
        <v>3</v>
      </c>
      <c r="AB108" s="214">
        <v>1</v>
      </c>
      <c r="AC108" s="214" t="s">
        <v>262</v>
      </c>
      <c r="AZ108" s="214">
        <v>1</v>
      </c>
      <c r="BA108" s="214">
        <f>IF(AZ108=1,G108,0)</f>
        <v>0</v>
      </c>
      <c r="BB108" s="214">
        <f>IF(AZ108=2,G108,0)</f>
        <v>0</v>
      </c>
      <c r="BC108" s="214">
        <f>IF(AZ108=3,G108,0)</f>
        <v>0</v>
      </c>
      <c r="BD108" s="214">
        <f>IF(AZ108=4,G108,0)</f>
        <v>0</v>
      </c>
      <c r="BE108" s="214">
        <f>IF(AZ108=5,G108,0)</f>
        <v>0</v>
      </c>
      <c r="CA108" s="235">
        <v>3</v>
      </c>
      <c r="CB108" s="235">
        <v>1</v>
      </c>
    </row>
    <row r="109" spans="1:80" x14ac:dyDescent="0.2">
      <c r="A109" s="236">
        <v>44</v>
      </c>
      <c r="B109" s="237" t="s">
        <v>264</v>
      </c>
      <c r="C109" s="238" t="s">
        <v>265</v>
      </c>
      <c r="D109" s="239" t="s">
        <v>114</v>
      </c>
      <c r="E109" s="240">
        <v>67.41</v>
      </c>
      <c r="F109" s="240">
        <v>0</v>
      </c>
      <c r="G109" s="241">
        <f>E109*F109</f>
        <v>0</v>
      </c>
      <c r="H109" s="242">
        <v>0.14000000000000001</v>
      </c>
      <c r="I109" s="243">
        <f>E109*H109</f>
        <v>9.4374000000000002</v>
      </c>
      <c r="J109" s="242"/>
      <c r="K109" s="243">
        <f>E109*J109</f>
        <v>0</v>
      </c>
      <c r="O109" s="235">
        <v>2</v>
      </c>
      <c r="AA109" s="214">
        <v>3</v>
      </c>
      <c r="AB109" s="214">
        <v>1</v>
      </c>
      <c r="AC109" s="214">
        <v>59245110</v>
      </c>
      <c r="AZ109" s="214">
        <v>1</v>
      </c>
      <c r="BA109" s="214">
        <f>IF(AZ109=1,G109,0)</f>
        <v>0</v>
      </c>
      <c r="BB109" s="214">
        <f>IF(AZ109=2,G109,0)</f>
        <v>0</v>
      </c>
      <c r="BC109" s="214">
        <f>IF(AZ109=3,G109,0)</f>
        <v>0</v>
      </c>
      <c r="BD109" s="214">
        <f>IF(AZ109=4,G109,0)</f>
        <v>0</v>
      </c>
      <c r="BE109" s="214">
        <f>IF(AZ109=5,G109,0)</f>
        <v>0</v>
      </c>
      <c r="CA109" s="235">
        <v>3</v>
      </c>
      <c r="CB109" s="235">
        <v>1</v>
      </c>
    </row>
    <row r="110" spans="1:80" x14ac:dyDescent="0.2">
      <c r="A110" s="244"/>
      <c r="B110" s="245"/>
      <c r="C110" s="491" t="s">
        <v>259</v>
      </c>
      <c r="D110" s="492"/>
      <c r="E110" s="492"/>
      <c r="F110" s="492"/>
      <c r="G110" s="493"/>
      <c r="I110" s="246"/>
      <c r="K110" s="246"/>
      <c r="L110" s="247" t="s">
        <v>259</v>
      </c>
      <c r="O110" s="235">
        <v>3</v>
      </c>
    </row>
    <row r="111" spans="1:80" x14ac:dyDescent="0.2">
      <c r="A111" s="244"/>
      <c r="B111" s="248"/>
      <c r="C111" s="489" t="s">
        <v>266</v>
      </c>
      <c r="D111" s="490"/>
      <c r="E111" s="249">
        <v>67.41</v>
      </c>
      <c r="F111" s="250"/>
      <c r="G111" s="251"/>
      <c r="H111" s="252"/>
      <c r="I111" s="246"/>
      <c r="K111" s="246"/>
      <c r="M111" s="247" t="s">
        <v>266</v>
      </c>
      <c r="O111" s="235"/>
    </row>
    <row r="112" spans="1:80" x14ac:dyDescent="0.2">
      <c r="A112" s="236">
        <v>45</v>
      </c>
      <c r="B112" s="237" t="s">
        <v>267</v>
      </c>
      <c r="C112" s="238" t="s">
        <v>268</v>
      </c>
      <c r="D112" s="239" t="s">
        <v>114</v>
      </c>
      <c r="E112" s="240">
        <v>41.794199999999996</v>
      </c>
      <c r="F112" s="240">
        <v>0</v>
      </c>
      <c r="G112" s="241">
        <f>E112*F112</f>
        <v>0</v>
      </c>
      <c r="H112" s="242">
        <v>0.17599999999999999</v>
      </c>
      <c r="I112" s="243">
        <f>E112*H112</f>
        <v>7.3557791999999989</v>
      </c>
      <c r="J112" s="242"/>
      <c r="K112" s="243">
        <f>E112*J112</f>
        <v>0</v>
      </c>
      <c r="O112" s="235">
        <v>2</v>
      </c>
      <c r="AA112" s="214">
        <v>3</v>
      </c>
      <c r="AB112" s="214">
        <v>1</v>
      </c>
      <c r="AC112" s="214">
        <v>59245266</v>
      </c>
      <c r="AZ112" s="214">
        <v>1</v>
      </c>
      <c r="BA112" s="214">
        <f>IF(AZ112=1,G112,0)</f>
        <v>0</v>
      </c>
      <c r="BB112" s="214">
        <f>IF(AZ112=2,G112,0)</f>
        <v>0</v>
      </c>
      <c r="BC112" s="214">
        <f>IF(AZ112=3,G112,0)</f>
        <v>0</v>
      </c>
      <c r="BD112" s="214">
        <f>IF(AZ112=4,G112,0)</f>
        <v>0</v>
      </c>
      <c r="BE112" s="214">
        <f>IF(AZ112=5,G112,0)</f>
        <v>0</v>
      </c>
      <c r="CA112" s="235">
        <v>3</v>
      </c>
      <c r="CB112" s="235">
        <v>1</v>
      </c>
    </row>
    <row r="113" spans="1:80" x14ac:dyDescent="0.2">
      <c r="A113" s="244"/>
      <c r="B113" s="248"/>
      <c r="C113" s="489" t="s">
        <v>269</v>
      </c>
      <c r="D113" s="490"/>
      <c r="E113" s="249">
        <v>41.794199999999996</v>
      </c>
      <c r="F113" s="250"/>
      <c r="G113" s="251"/>
      <c r="H113" s="252"/>
      <c r="I113" s="246"/>
      <c r="K113" s="246"/>
      <c r="M113" s="247" t="s">
        <v>269</v>
      </c>
      <c r="O113" s="235"/>
    </row>
    <row r="114" spans="1:80" x14ac:dyDescent="0.2">
      <c r="A114" s="253"/>
      <c r="B114" s="254" t="s">
        <v>101</v>
      </c>
      <c r="C114" s="255" t="s">
        <v>236</v>
      </c>
      <c r="D114" s="256"/>
      <c r="E114" s="257"/>
      <c r="F114" s="258"/>
      <c r="G114" s="259">
        <f>SUM(G91:G113)</f>
        <v>0</v>
      </c>
      <c r="H114" s="260"/>
      <c r="I114" s="261">
        <f>SUM(I91:I113)</f>
        <v>125.77308212</v>
      </c>
      <c r="J114" s="260"/>
      <c r="K114" s="261">
        <f>SUM(K91:K113)</f>
        <v>0</v>
      </c>
      <c r="O114" s="235">
        <v>4</v>
      </c>
      <c r="BA114" s="262">
        <f>SUM(BA91:BA113)</f>
        <v>0</v>
      </c>
      <c r="BB114" s="262">
        <f>SUM(BB91:BB113)</f>
        <v>0</v>
      </c>
      <c r="BC114" s="262">
        <f>SUM(BC91:BC113)</f>
        <v>0</v>
      </c>
      <c r="BD114" s="262">
        <f>SUM(BD91:BD113)</f>
        <v>0</v>
      </c>
      <c r="BE114" s="262">
        <f>SUM(BE91:BE113)</f>
        <v>0</v>
      </c>
    </row>
    <row r="115" spans="1:80" x14ac:dyDescent="0.2">
      <c r="A115" s="227" t="s">
        <v>97</v>
      </c>
      <c r="B115" s="228" t="s">
        <v>270</v>
      </c>
      <c r="C115" s="229" t="s">
        <v>271</v>
      </c>
      <c r="D115" s="230"/>
      <c r="E115" s="231"/>
      <c r="F115" s="231"/>
      <c r="G115" s="232"/>
      <c r="H115" s="233"/>
      <c r="I115" s="234"/>
      <c r="J115" s="233"/>
      <c r="K115" s="234"/>
      <c r="O115" s="235">
        <v>1</v>
      </c>
    </row>
    <row r="116" spans="1:80" x14ac:dyDescent="0.2">
      <c r="A116" s="236">
        <v>46</v>
      </c>
      <c r="B116" s="237" t="s">
        <v>273</v>
      </c>
      <c r="C116" s="238" t="s">
        <v>274</v>
      </c>
      <c r="D116" s="239" t="s">
        <v>114</v>
      </c>
      <c r="E116" s="240">
        <v>71.277799999999999</v>
      </c>
      <c r="F116" s="240">
        <v>0</v>
      </c>
      <c r="G116" s="241">
        <f>E116*F116</f>
        <v>0</v>
      </c>
      <c r="H116" s="242">
        <v>2.3E-3</v>
      </c>
      <c r="I116" s="243">
        <f>E116*H116</f>
        <v>0.16393894000000001</v>
      </c>
      <c r="J116" s="242">
        <v>0</v>
      </c>
      <c r="K116" s="243">
        <f>E116*J116</f>
        <v>0</v>
      </c>
      <c r="O116" s="235">
        <v>2</v>
      </c>
      <c r="AA116" s="214">
        <v>1</v>
      </c>
      <c r="AB116" s="214">
        <v>1</v>
      </c>
      <c r="AC116" s="214">
        <v>1</v>
      </c>
      <c r="AZ116" s="214">
        <v>1</v>
      </c>
      <c r="BA116" s="214">
        <f>IF(AZ116=1,G116,0)</f>
        <v>0</v>
      </c>
      <c r="BB116" s="214">
        <f>IF(AZ116=2,G116,0)</f>
        <v>0</v>
      </c>
      <c r="BC116" s="214">
        <f>IF(AZ116=3,G116,0)</f>
        <v>0</v>
      </c>
      <c r="BD116" s="214">
        <f>IF(AZ116=4,G116,0)</f>
        <v>0</v>
      </c>
      <c r="BE116" s="214">
        <f>IF(AZ116=5,G116,0)</f>
        <v>0</v>
      </c>
      <c r="CA116" s="235">
        <v>1</v>
      </c>
      <c r="CB116" s="235">
        <v>1</v>
      </c>
    </row>
    <row r="117" spans="1:80" x14ac:dyDescent="0.2">
      <c r="A117" s="244"/>
      <c r="B117" s="248"/>
      <c r="C117" s="489" t="s">
        <v>275</v>
      </c>
      <c r="D117" s="490"/>
      <c r="E117" s="249">
        <v>71.277799999999999</v>
      </c>
      <c r="F117" s="250"/>
      <c r="G117" s="251"/>
      <c r="H117" s="252"/>
      <c r="I117" s="246"/>
      <c r="K117" s="246"/>
      <c r="M117" s="247" t="s">
        <v>275</v>
      </c>
      <c r="O117" s="235"/>
    </row>
    <row r="118" spans="1:80" x14ac:dyDescent="0.2">
      <c r="A118" s="236">
        <v>47</v>
      </c>
      <c r="B118" s="237" t="s">
        <v>276</v>
      </c>
      <c r="C118" s="238" t="s">
        <v>277</v>
      </c>
      <c r="D118" s="239" t="s">
        <v>114</v>
      </c>
      <c r="E118" s="240">
        <v>219.06</v>
      </c>
      <c r="F118" s="240">
        <v>0</v>
      </c>
      <c r="G118" s="241">
        <f>E118*F118</f>
        <v>0</v>
      </c>
      <c r="H118" s="242">
        <v>6.0000000000000001E-3</v>
      </c>
      <c r="I118" s="243">
        <f>E118*H118</f>
        <v>1.31436</v>
      </c>
      <c r="J118" s="242">
        <v>0</v>
      </c>
      <c r="K118" s="243">
        <f>E118*J118</f>
        <v>0</v>
      </c>
      <c r="O118" s="235">
        <v>2</v>
      </c>
      <c r="AA118" s="214">
        <v>1</v>
      </c>
      <c r="AB118" s="214">
        <v>1</v>
      </c>
      <c r="AC118" s="214">
        <v>1</v>
      </c>
      <c r="AZ118" s="214">
        <v>1</v>
      </c>
      <c r="BA118" s="214">
        <f>IF(AZ118=1,G118,0)</f>
        <v>0</v>
      </c>
      <c r="BB118" s="214">
        <f>IF(AZ118=2,G118,0)</f>
        <v>0</v>
      </c>
      <c r="BC118" s="214">
        <f>IF(AZ118=3,G118,0)</f>
        <v>0</v>
      </c>
      <c r="BD118" s="214">
        <f>IF(AZ118=4,G118,0)</f>
        <v>0</v>
      </c>
      <c r="BE118" s="214">
        <f>IF(AZ118=5,G118,0)</f>
        <v>0</v>
      </c>
      <c r="CA118" s="235">
        <v>1</v>
      </c>
      <c r="CB118" s="235">
        <v>1</v>
      </c>
    </row>
    <row r="119" spans="1:80" x14ac:dyDescent="0.2">
      <c r="A119" s="244"/>
      <c r="B119" s="248"/>
      <c r="C119" s="489" t="s">
        <v>278</v>
      </c>
      <c r="D119" s="490"/>
      <c r="E119" s="249">
        <v>219.06</v>
      </c>
      <c r="F119" s="250"/>
      <c r="G119" s="251"/>
      <c r="H119" s="252"/>
      <c r="I119" s="246"/>
      <c r="K119" s="246"/>
      <c r="M119" s="247" t="s">
        <v>278</v>
      </c>
      <c r="O119" s="235"/>
    </row>
    <row r="120" spans="1:80" x14ac:dyDescent="0.2">
      <c r="A120" s="236">
        <v>48</v>
      </c>
      <c r="B120" s="237" t="s">
        <v>279</v>
      </c>
      <c r="C120" s="238" t="s">
        <v>280</v>
      </c>
      <c r="D120" s="239" t="s">
        <v>114</v>
      </c>
      <c r="E120" s="240">
        <v>476.1721</v>
      </c>
      <c r="F120" s="240">
        <v>0</v>
      </c>
      <c r="G120" s="241">
        <f>E120*F120</f>
        <v>0</v>
      </c>
      <c r="H120" s="242">
        <v>1.417E-2</v>
      </c>
      <c r="I120" s="243">
        <f>E120*H120</f>
        <v>6.7473586570000004</v>
      </c>
      <c r="J120" s="242">
        <v>0</v>
      </c>
      <c r="K120" s="243">
        <f>E120*J120</f>
        <v>0</v>
      </c>
      <c r="O120" s="235">
        <v>2</v>
      </c>
      <c r="AA120" s="214">
        <v>1</v>
      </c>
      <c r="AB120" s="214">
        <v>1</v>
      </c>
      <c r="AC120" s="214">
        <v>1</v>
      </c>
      <c r="AZ120" s="214">
        <v>1</v>
      </c>
      <c r="BA120" s="214">
        <f>IF(AZ120=1,G120,0)</f>
        <v>0</v>
      </c>
      <c r="BB120" s="214">
        <f>IF(AZ120=2,G120,0)</f>
        <v>0</v>
      </c>
      <c r="BC120" s="214">
        <f>IF(AZ120=3,G120,0)</f>
        <v>0</v>
      </c>
      <c r="BD120" s="214">
        <f>IF(AZ120=4,G120,0)</f>
        <v>0</v>
      </c>
      <c r="BE120" s="214">
        <f>IF(AZ120=5,G120,0)</f>
        <v>0</v>
      </c>
      <c r="CA120" s="235">
        <v>1</v>
      </c>
      <c r="CB120" s="235">
        <v>1</v>
      </c>
    </row>
    <row r="121" spans="1:80" ht="22.5" x14ac:dyDescent="0.2">
      <c r="A121" s="244"/>
      <c r="B121" s="248"/>
      <c r="C121" s="489" t="s">
        <v>281</v>
      </c>
      <c r="D121" s="490"/>
      <c r="E121" s="249">
        <v>476.1721</v>
      </c>
      <c r="F121" s="250"/>
      <c r="G121" s="251"/>
      <c r="H121" s="252"/>
      <c r="I121" s="246"/>
      <c r="K121" s="246"/>
      <c r="M121" s="247" t="s">
        <v>281</v>
      </c>
      <c r="O121" s="235"/>
    </row>
    <row r="122" spans="1:80" ht="22.5" x14ac:dyDescent="0.2">
      <c r="A122" s="236">
        <v>49</v>
      </c>
      <c r="B122" s="237" t="s">
        <v>282</v>
      </c>
      <c r="C122" s="238" t="s">
        <v>283</v>
      </c>
      <c r="D122" s="239" t="s">
        <v>114</v>
      </c>
      <c r="E122" s="240">
        <v>105.54559999999999</v>
      </c>
      <c r="F122" s="240">
        <v>0</v>
      </c>
      <c r="G122" s="241">
        <f>E122*F122</f>
        <v>0</v>
      </c>
      <c r="H122" s="242">
        <v>3.6600000000000001E-3</v>
      </c>
      <c r="I122" s="243">
        <f>E122*H122</f>
        <v>0.386296896</v>
      </c>
      <c r="J122" s="242">
        <v>0</v>
      </c>
      <c r="K122" s="243">
        <f>E122*J122</f>
        <v>0</v>
      </c>
      <c r="O122" s="235">
        <v>2</v>
      </c>
      <c r="AA122" s="214">
        <v>1</v>
      </c>
      <c r="AB122" s="214">
        <v>1</v>
      </c>
      <c r="AC122" s="214">
        <v>1</v>
      </c>
      <c r="AZ122" s="214">
        <v>1</v>
      </c>
      <c r="BA122" s="214">
        <f>IF(AZ122=1,G122,0)</f>
        <v>0</v>
      </c>
      <c r="BB122" s="214">
        <f>IF(AZ122=2,G122,0)</f>
        <v>0</v>
      </c>
      <c r="BC122" s="214">
        <f>IF(AZ122=3,G122,0)</f>
        <v>0</v>
      </c>
      <c r="BD122" s="214">
        <f>IF(AZ122=4,G122,0)</f>
        <v>0</v>
      </c>
      <c r="BE122" s="214">
        <f>IF(AZ122=5,G122,0)</f>
        <v>0</v>
      </c>
      <c r="CA122" s="235">
        <v>1</v>
      </c>
      <c r="CB122" s="235">
        <v>1</v>
      </c>
    </row>
    <row r="123" spans="1:80" x14ac:dyDescent="0.2">
      <c r="A123" s="244"/>
      <c r="B123" s="248"/>
      <c r="C123" s="489" t="s">
        <v>284</v>
      </c>
      <c r="D123" s="490"/>
      <c r="E123" s="249">
        <v>105.54559999999999</v>
      </c>
      <c r="F123" s="250"/>
      <c r="G123" s="251"/>
      <c r="H123" s="252"/>
      <c r="I123" s="246"/>
      <c r="K123" s="246"/>
      <c r="M123" s="247" t="s">
        <v>284</v>
      </c>
      <c r="O123" s="235"/>
    </row>
    <row r="124" spans="1:80" x14ac:dyDescent="0.2">
      <c r="A124" s="253"/>
      <c r="B124" s="254" t="s">
        <v>101</v>
      </c>
      <c r="C124" s="255" t="s">
        <v>272</v>
      </c>
      <c r="D124" s="256"/>
      <c r="E124" s="257"/>
      <c r="F124" s="258"/>
      <c r="G124" s="259">
        <f>SUM(G115:G123)</f>
        <v>0</v>
      </c>
      <c r="H124" s="260"/>
      <c r="I124" s="261">
        <f>SUM(I115:I123)</f>
        <v>8.6119544929999989</v>
      </c>
      <c r="J124" s="260"/>
      <c r="K124" s="261">
        <f>SUM(K115:K123)</f>
        <v>0</v>
      </c>
      <c r="O124" s="235">
        <v>4</v>
      </c>
      <c r="BA124" s="262">
        <f>SUM(BA115:BA123)</f>
        <v>0</v>
      </c>
      <c r="BB124" s="262">
        <f>SUM(BB115:BB123)</f>
        <v>0</v>
      </c>
      <c r="BC124" s="262">
        <f>SUM(BC115:BC123)</f>
        <v>0</v>
      </c>
      <c r="BD124" s="262">
        <f>SUM(BD115:BD123)</f>
        <v>0</v>
      </c>
      <c r="BE124" s="262">
        <f>SUM(BE115:BE123)</f>
        <v>0</v>
      </c>
    </row>
    <row r="125" spans="1:80" x14ac:dyDescent="0.2">
      <c r="A125" s="227" t="s">
        <v>97</v>
      </c>
      <c r="B125" s="228" t="s">
        <v>285</v>
      </c>
      <c r="C125" s="229" t="s">
        <v>286</v>
      </c>
      <c r="D125" s="230"/>
      <c r="E125" s="231"/>
      <c r="F125" s="231"/>
      <c r="G125" s="232"/>
      <c r="H125" s="233"/>
      <c r="I125" s="234"/>
      <c r="J125" s="233"/>
      <c r="K125" s="234"/>
      <c r="O125" s="235">
        <v>1</v>
      </c>
    </row>
    <row r="126" spans="1:80" x14ac:dyDescent="0.2">
      <c r="A126" s="236">
        <v>50</v>
      </c>
      <c r="B126" s="237" t="s">
        <v>288</v>
      </c>
      <c r="C126" s="238" t="s">
        <v>289</v>
      </c>
      <c r="D126" s="239" t="s">
        <v>114</v>
      </c>
      <c r="E126" s="240">
        <v>402</v>
      </c>
      <c r="F126" s="240">
        <v>0</v>
      </c>
      <c r="G126" s="241">
        <f>E126*F126</f>
        <v>0</v>
      </c>
      <c r="H126" s="242">
        <v>3.2000000000000003E-4</v>
      </c>
      <c r="I126" s="243">
        <f>E126*H126</f>
        <v>0.12864</v>
      </c>
      <c r="J126" s="242">
        <v>0</v>
      </c>
      <c r="K126" s="243">
        <f>E126*J126</f>
        <v>0</v>
      </c>
      <c r="O126" s="235">
        <v>2</v>
      </c>
      <c r="AA126" s="214">
        <v>1</v>
      </c>
      <c r="AB126" s="214">
        <v>1</v>
      </c>
      <c r="AC126" s="214">
        <v>1</v>
      </c>
      <c r="AZ126" s="214">
        <v>1</v>
      </c>
      <c r="BA126" s="214">
        <f>IF(AZ126=1,G126,0)</f>
        <v>0</v>
      </c>
      <c r="BB126" s="214">
        <f>IF(AZ126=2,G126,0)</f>
        <v>0</v>
      </c>
      <c r="BC126" s="214">
        <f>IF(AZ126=3,G126,0)</f>
        <v>0</v>
      </c>
      <c r="BD126" s="214">
        <f>IF(AZ126=4,G126,0)</f>
        <v>0</v>
      </c>
      <c r="BE126" s="214">
        <f>IF(AZ126=5,G126,0)</f>
        <v>0</v>
      </c>
      <c r="CA126" s="235">
        <v>1</v>
      </c>
      <c r="CB126" s="235">
        <v>1</v>
      </c>
    </row>
    <row r="127" spans="1:80" x14ac:dyDescent="0.2">
      <c r="A127" s="244"/>
      <c r="B127" s="248"/>
      <c r="C127" s="489" t="s">
        <v>290</v>
      </c>
      <c r="D127" s="490"/>
      <c r="E127" s="249">
        <v>402</v>
      </c>
      <c r="F127" s="250"/>
      <c r="G127" s="251"/>
      <c r="H127" s="252"/>
      <c r="I127" s="246"/>
      <c r="K127" s="246"/>
      <c r="M127" s="247" t="s">
        <v>290</v>
      </c>
      <c r="O127" s="235"/>
    </row>
    <row r="128" spans="1:80" x14ac:dyDescent="0.2">
      <c r="A128" s="236">
        <v>51</v>
      </c>
      <c r="B128" s="237" t="s">
        <v>291</v>
      </c>
      <c r="C128" s="238" t="s">
        <v>292</v>
      </c>
      <c r="D128" s="239" t="s">
        <v>206</v>
      </c>
      <c r="E128" s="240">
        <v>100</v>
      </c>
      <c r="F128" s="240">
        <v>0</v>
      </c>
      <c r="G128" s="241">
        <f>E128*F128</f>
        <v>0</v>
      </c>
      <c r="H128" s="242">
        <v>0</v>
      </c>
      <c r="I128" s="243">
        <f>E128*H128</f>
        <v>0</v>
      </c>
      <c r="J128" s="242">
        <v>0</v>
      </c>
      <c r="K128" s="243">
        <f>E128*J128</f>
        <v>0</v>
      </c>
      <c r="O128" s="235">
        <v>2</v>
      </c>
      <c r="AA128" s="214">
        <v>1</v>
      </c>
      <c r="AB128" s="214">
        <v>1</v>
      </c>
      <c r="AC128" s="214">
        <v>1</v>
      </c>
      <c r="AZ128" s="214">
        <v>1</v>
      </c>
      <c r="BA128" s="214">
        <f>IF(AZ128=1,G128,0)</f>
        <v>0</v>
      </c>
      <c r="BB128" s="214">
        <f>IF(AZ128=2,G128,0)</f>
        <v>0</v>
      </c>
      <c r="BC128" s="214">
        <f>IF(AZ128=3,G128,0)</f>
        <v>0</v>
      </c>
      <c r="BD128" s="214">
        <f>IF(AZ128=4,G128,0)</f>
        <v>0</v>
      </c>
      <c r="BE128" s="214">
        <f>IF(AZ128=5,G128,0)</f>
        <v>0</v>
      </c>
      <c r="CA128" s="235">
        <v>1</v>
      </c>
      <c r="CB128" s="235">
        <v>1</v>
      </c>
    </row>
    <row r="129" spans="1:80" x14ac:dyDescent="0.2">
      <c r="A129" s="244"/>
      <c r="B129" s="245"/>
      <c r="C129" s="491"/>
      <c r="D129" s="492"/>
      <c r="E129" s="492"/>
      <c r="F129" s="492"/>
      <c r="G129" s="493"/>
      <c r="I129" s="246"/>
      <c r="K129" s="246"/>
      <c r="L129" s="247"/>
      <c r="O129" s="235">
        <v>3</v>
      </c>
    </row>
    <row r="130" spans="1:80" ht="22.5" x14ac:dyDescent="0.2">
      <c r="A130" s="236">
        <v>52</v>
      </c>
      <c r="B130" s="237" t="s">
        <v>293</v>
      </c>
      <c r="C130" s="238" t="s">
        <v>294</v>
      </c>
      <c r="D130" s="239" t="s">
        <v>114</v>
      </c>
      <c r="E130" s="240">
        <v>402</v>
      </c>
      <c r="F130" s="240">
        <v>0</v>
      </c>
      <c r="G130" s="241">
        <f>E130*F130</f>
        <v>0</v>
      </c>
      <c r="H130" s="242">
        <v>1.9E-2</v>
      </c>
      <c r="I130" s="243">
        <f>E130*H130</f>
        <v>7.6379999999999999</v>
      </c>
      <c r="J130" s="242">
        <v>0</v>
      </c>
      <c r="K130" s="243">
        <f>E130*J130</f>
        <v>0</v>
      </c>
      <c r="O130" s="235">
        <v>2</v>
      </c>
      <c r="AA130" s="214">
        <v>1</v>
      </c>
      <c r="AB130" s="214">
        <v>1</v>
      </c>
      <c r="AC130" s="214">
        <v>1</v>
      </c>
      <c r="AZ130" s="214">
        <v>1</v>
      </c>
      <c r="BA130" s="214">
        <f>IF(AZ130=1,G130,0)</f>
        <v>0</v>
      </c>
      <c r="BB130" s="214">
        <f>IF(AZ130=2,G130,0)</f>
        <v>0</v>
      </c>
      <c r="BC130" s="214">
        <f>IF(AZ130=3,G130,0)</f>
        <v>0</v>
      </c>
      <c r="BD130" s="214">
        <f>IF(AZ130=4,G130,0)</f>
        <v>0</v>
      </c>
      <c r="BE130" s="214">
        <f>IF(AZ130=5,G130,0)</f>
        <v>0</v>
      </c>
      <c r="CA130" s="235">
        <v>1</v>
      </c>
      <c r="CB130" s="235">
        <v>1</v>
      </c>
    </row>
    <row r="131" spans="1:80" ht="22.5" x14ac:dyDescent="0.2">
      <c r="A131" s="236">
        <v>53</v>
      </c>
      <c r="B131" s="237" t="s">
        <v>295</v>
      </c>
      <c r="C131" s="238" t="s">
        <v>296</v>
      </c>
      <c r="D131" s="239" t="s">
        <v>114</v>
      </c>
      <c r="E131" s="240">
        <v>402</v>
      </c>
      <c r="F131" s="240">
        <v>0</v>
      </c>
      <c r="G131" s="241">
        <f>E131*F131</f>
        <v>0</v>
      </c>
      <c r="H131" s="242">
        <v>8.0000000000000004E-4</v>
      </c>
      <c r="I131" s="243">
        <f>E131*H131</f>
        <v>0.3216</v>
      </c>
      <c r="J131" s="242">
        <v>0</v>
      </c>
      <c r="K131" s="243">
        <f>E131*J131</f>
        <v>0</v>
      </c>
      <c r="O131" s="235">
        <v>2</v>
      </c>
      <c r="AA131" s="214">
        <v>1</v>
      </c>
      <c r="AB131" s="214">
        <v>0</v>
      </c>
      <c r="AC131" s="214">
        <v>0</v>
      </c>
      <c r="AZ131" s="214">
        <v>1</v>
      </c>
      <c r="BA131" s="214">
        <f>IF(AZ131=1,G131,0)</f>
        <v>0</v>
      </c>
      <c r="BB131" s="214">
        <f>IF(AZ131=2,G131,0)</f>
        <v>0</v>
      </c>
      <c r="BC131" s="214">
        <f>IF(AZ131=3,G131,0)</f>
        <v>0</v>
      </c>
      <c r="BD131" s="214">
        <f>IF(AZ131=4,G131,0)</f>
        <v>0</v>
      </c>
      <c r="BE131" s="214">
        <f>IF(AZ131=5,G131,0)</f>
        <v>0</v>
      </c>
      <c r="CA131" s="235">
        <v>1</v>
      </c>
      <c r="CB131" s="235">
        <v>0</v>
      </c>
    </row>
    <row r="132" spans="1:80" x14ac:dyDescent="0.2">
      <c r="A132" s="244"/>
      <c r="B132" s="248"/>
      <c r="C132" s="489" t="s">
        <v>297</v>
      </c>
      <c r="D132" s="490"/>
      <c r="E132" s="249">
        <v>402</v>
      </c>
      <c r="F132" s="250"/>
      <c r="G132" s="251"/>
      <c r="H132" s="252"/>
      <c r="I132" s="246"/>
      <c r="K132" s="246"/>
      <c r="M132" s="247">
        <v>402</v>
      </c>
      <c r="O132" s="235"/>
    </row>
    <row r="133" spans="1:80" x14ac:dyDescent="0.2">
      <c r="A133" s="236">
        <v>54</v>
      </c>
      <c r="B133" s="237" t="s">
        <v>298</v>
      </c>
      <c r="C133" s="238" t="s">
        <v>299</v>
      </c>
      <c r="D133" s="239" t="s">
        <v>114</v>
      </c>
      <c r="E133" s="240">
        <v>5.7</v>
      </c>
      <c r="F133" s="240">
        <v>0</v>
      </c>
      <c r="G133" s="241">
        <f>E133*F133</f>
        <v>0</v>
      </c>
      <c r="H133" s="242">
        <v>1.8489999999999999E-2</v>
      </c>
      <c r="I133" s="243">
        <f>E133*H133</f>
        <v>0.105393</v>
      </c>
      <c r="J133" s="242">
        <v>0</v>
      </c>
      <c r="K133" s="243">
        <f>E133*J133</f>
        <v>0</v>
      </c>
      <c r="O133" s="235">
        <v>2</v>
      </c>
      <c r="AA133" s="214">
        <v>1</v>
      </c>
      <c r="AB133" s="214">
        <v>1</v>
      </c>
      <c r="AC133" s="214">
        <v>1</v>
      </c>
      <c r="AZ133" s="214">
        <v>1</v>
      </c>
      <c r="BA133" s="214">
        <f>IF(AZ133=1,G133,0)</f>
        <v>0</v>
      </c>
      <c r="BB133" s="214">
        <f>IF(AZ133=2,G133,0)</f>
        <v>0</v>
      </c>
      <c r="BC133" s="214">
        <f>IF(AZ133=3,G133,0)</f>
        <v>0</v>
      </c>
      <c r="BD133" s="214">
        <f>IF(AZ133=4,G133,0)</f>
        <v>0</v>
      </c>
      <c r="BE133" s="214">
        <f>IF(AZ133=5,G133,0)</f>
        <v>0</v>
      </c>
      <c r="CA133" s="235">
        <v>1</v>
      </c>
      <c r="CB133" s="235">
        <v>1</v>
      </c>
    </row>
    <row r="134" spans="1:80" x14ac:dyDescent="0.2">
      <c r="A134" s="244"/>
      <c r="B134" s="248"/>
      <c r="C134" s="489" t="s">
        <v>300</v>
      </c>
      <c r="D134" s="490"/>
      <c r="E134" s="249">
        <v>2.34</v>
      </c>
      <c r="F134" s="250"/>
      <c r="G134" s="251"/>
      <c r="H134" s="252"/>
      <c r="I134" s="246"/>
      <c r="K134" s="246"/>
      <c r="M134" s="247" t="s">
        <v>300</v>
      </c>
      <c r="O134" s="235"/>
    </row>
    <row r="135" spans="1:80" x14ac:dyDescent="0.2">
      <c r="A135" s="244"/>
      <c r="B135" s="248"/>
      <c r="C135" s="489" t="s">
        <v>301</v>
      </c>
      <c r="D135" s="490"/>
      <c r="E135" s="249">
        <v>3.36</v>
      </c>
      <c r="F135" s="250"/>
      <c r="G135" s="251"/>
      <c r="H135" s="252"/>
      <c r="I135" s="246"/>
      <c r="K135" s="246"/>
      <c r="M135" s="247" t="s">
        <v>301</v>
      </c>
      <c r="O135" s="235"/>
    </row>
    <row r="136" spans="1:80" x14ac:dyDescent="0.2">
      <c r="A136" s="253"/>
      <c r="B136" s="254" t="s">
        <v>101</v>
      </c>
      <c r="C136" s="255" t="s">
        <v>287</v>
      </c>
      <c r="D136" s="256"/>
      <c r="E136" s="257"/>
      <c r="F136" s="258"/>
      <c r="G136" s="259">
        <f>SUM(G125:G135)</f>
        <v>0</v>
      </c>
      <c r="H136" s="260"/>
      <c r="I136" s="261">
        <f>SUM(I125:I135)</f>
        <v>8.1936329999999984</v>
      </c>
      <c r="J136" s="260"/>
      <c r="K136" s="261">
        <f>SUM(K125:K135)</f>
        <v>0</v>
      </c>
      <c r="O136" s="235">
        <v>4</v>
      </c>
      <c r="BA136" s="262">
        <f>SUM(BA125:BA135)</f>
        <v>0</v>
      </c>
      <c r="BB136" s="262">
        <f>SUM(BB125:BB135)</f>
        <v>0</v>
      </c>
      <c r="BC136" s="262">
        <f>SUM(BC125:BC135)</f>
        <v>0</v>
      </c>
      <c r="BD136" s="262">
        <f>SUM(BD125:BD135)</f>
        <v>0</v>
      </c>
      <c r="BE136" s="262">
        <f>SUM(BE125:BE135)</f>
        <v>0</v>
      </c>
    </row>
    <row r="137" spans="1:80" x14ac:dyDescent="0.2">
      <c r="A137" s="227" t="s">
        <v>97</v>
      </c>
      <c r="B137" s="228" t="s">
        <v>302</v>
      </c>
      <c r="C137" s="229" t="s">
        <v>303</v>
      </c>
      <c r="D137" s="230"/>
      <c r="E137" s="231"/>
      <c r="F137" s="231"/>
      <c r="G137" s="232"/>
      <c r="H137" s="233"/>
      <c r="I137" s="234"/>
      <c r="J137" s="233"/>
      <c r="K137" s="234"/>
      <c r="O137" s="235">
        <v>1</v>
      </c>
    </row>
    <row r="138" spans="1:80" x14ac:dyDescent="0.2">
      <c r="A138" s="236">
        <v>55</v>
      </c>
      <c r="B138" s="237" t="s">
        <v>305</v>
      </c>
      <c r="C138" s="238" t="s">
        <v>306</v>
      </c>
      <c r="D138" s="239" t="s">
        <v>124</v>
      </c>
      <c r="E138" s="240">
        <v>0.432</v>
      </c>
      <c r="F138" s="240">
        <v>0</v>
      </c>
      <c r="G138" s="241">
        <f>E138*F138</f>
        <v>0</v>
      </c>
      <c r="H138" s="242">
        <v>2.4220000000000002</v>
      </c>
      <c r="I138" s="243">
        <f>E138*H138</f>
        <v>1.0463040000000001</v>
      </c>
      <c r="J138" s="242">
        <v>0</v>
      </c>
      <c r="K138" s="243">
        <f>E138*J138</f>
        <v>0</v>
      </c>
      <c r="O138" s="235">
        <v>2</v>
      </c>
      <c r="AA138" s="214">
        <v>1</v>
      </c>
      <c r="AB138" s="214">
        <v>1</v>
      </c>
      <c r="AC138" s="214">
        <v>1</v>
      </c>
      <c r="AZ138" s="214">
        <v>1</v>
      </c>
      <c r="BA138" s="214">
        <f>IF(AZ138=1,G138,0)</f>
        <v>0</v>
      </c>
      <c r="BB138" s="214">
        <f>IF(AZ138=2,G138,0)</f>
        <v>0</v>
      </c>
      <c r="BC138" s="214">
        <f>IF(AZ138=3,G138,0)</f>
        <v>0</v>
      </c>
      <c r="BD138" s="214">
        <f>IF(AZ138=4,G138,0)</f>
        <v>0</v>
      </c>
      <c r="BE138" s="214">
        <f>IF(AZ138=5,G138,0)</f>
        <v>0</v>
      </c>
      <c r="CA138" s="235">
        <v>1</v>
      </c>
      <c r="CB138" s="235">
        <v>1</v>
      </c>
    </row>
    <row r="139" spans="1:80" x14ac:dyDescent="0.2">
      <c r="A139" s="244"/>
      <c r="B139" s="248"/>
      <c r="C139" s="489" t="s">
        <v>307</v>
      </c>
      <c r="D139" s="490"/>
      <c r="E139" s="249">
        <v>0.432</v>
      </c>
      <c r="F139" s="250"/>
      <c r="G139" s="251"/>
      <c r="H139" s="252"/>
      <c r="I139" s="246"/>
      <c r="K139" s="246"/>
      <c r="M139" s="247" t="s">
        <v>307</v>
      </c>
      <c r="O139" s="235"/>
    </row>
    <row r="140" spans="1:80" x14ac:dyDescent="0.2">
      <c r="A140" s="253"/>
      <c r="B140" s="254" t="s">
        <v>101</v>
      </c>
      <c r="C140" s="255" t="s">
        <v>304</v>
      </c>
      <c r="D140" s="256"/>
      <c r="E140" s="257"/>
      <c r="F140" s="258"/>
      <c r="G140" s="259">
        <f>SUM(G137:G139)</f>
        <v>0</v>
      </c>
      <c r="H140" s="260"/>
      <c r="I140" s="261">
        <f>SUM(I137:I139)</f>
        <v>1.0463040000000001</v>
      </c>
      <c r="J140" s="260"/>
      <c r="K140" s="261">
        <f>SUM(K137:K139)</f>
        <v>0</v>
      </c>
      <c r="O140" s="235">
        <v>4</v>
      </c>
      <c r="BA140" s="262">
        <f>SUM(BA137:BA139)</f>
        <v>0</v>
      </c>
      <c r="BB140" s="262">
        <f>SUM(BB137:BB139)</f>
        <v>0</v>
      </c>
      <c r="BC140" s="262">
        <f>SUM(BC137:BC139)</f>
        <v>0</v>
      </c>
      <c r="BD140" s="262">
        <f>SUM(BD137:BD139)</f>
        <v>0</v>
      </c>
      <c r="BE140" s="262">
        <f>SUM(BE137:BE139)</f>
        <v>0</v>
      </c>
    </row>
    <row r="141" spans="1:80" x14ac:dyDescent="0.2">
      <c r="A141" s="227" t="s">
        <v>97</v>
      </c>
      <c r="B141" s="228" t="s">
        <v>308</v>
      </c>
      <c r="C141" s="229" t="s">
        <v>309</v>
      </c>
      <c r="D141" s="230"/>
      <c r="E141" s="231"/>
      <c r="F141" s="231"/>
      <c r="G141" s="232"/>
      <c r="H141" s="233"/>
      <c r="I141" s="234"/>
      <c r="J141" s="233"/>
      <c r="K141" s="234"/>
      <c r="O141" s="235">
        <v>1</v>
      </c>
    </row>
    <row r="142" spans="1:80" ht="22.5" x14ac:dyDescent="0.2">
      <c r="A142" s="236">
        <v>56</v>
      </c>
      <c r="B142" s="237" t="s">
        <v>311</v>
      </c>
      <c r="C142" s="238" t="s">
        <v>312</v>
      </c>
      <c r="D142" s="239" t="s">
        <v>210</v>
      </c>
      <c r="E142" s="240">
        <v>7</v>
      </c>
      <c r="F142" s="240">
        <v>0</v>
      </c>
      <c r="G142" s="241">
        <f>E142*F142</f>
        <v>0</v>
      </c>
      <c r="H142" s="242">
        <v>0</v>
      </c>
      <c r="I142" s="243">
        <f>E142*H142</f>
        <v>0</v>
      </c>
      <c r="J142" s="242">
        <v>0</v>
      </c>
      <c r="K142" s="243">
        <f>E142*J142</f>
        <v>0</v>
      </c>
      <c r="O142" s="235">
        <v>2</v>
      </c>
      <c r="AA142" s="214">
        <v>1</v>
      </c>
      <c r="AB142" s="214">
        <v>1</v>
      </c>
      <c r="AC142" s="214">
        <v>1</v>
      </c>
      <c r="AZ142" s="214">
        <v>1</v>
      </c>
      <c r="BA142" s="214">
        <f>IF(AZ142=1,G142,0)</f>
        <v>0</v>
      </c>
      <c r="BB142" s="214">
        <f>IF(AZ142=2,G142,0)</f>
        <v>0</v>
      </c>
      <c r="BC142" s="214">
        <f>IF(AZ142=3,G142,0)</f>
        <v>0</v>
      </c>
      <c r="BD142" s="214">
        <f>IF(AZ142=4,G142,0)</f>
        <v>0</v>
      </c>
      <c r="BE142" s="214">
        <f>IF(AZ142=5,G142,0)</f>
        <v>0</v>
      </c>
      <c r="CA142" s="235">
        <v>1</v>
      </c>
      <c r="CB142" s="235">
        <v>1</v>
      </c>
    </row>
    <row r="143" spans="1:80" x14ac:dyDescent="0.2">
      <c r="A143" s="244"/>
      <c r="B143" s="248"/>
      <c r="C143" s="489" t="s">
        <v>313</v>
      </c>
      <c r="D143" s="490"/>
      <c r="E143" s="249">
        <v>1</v>
      </c>
      <c r="F143" s="250"/>
      <c r="G143" s="251"/>
      <c r="H143" s="252"/>
      <c r="I143" s="246"/>
      <c r="K143" s="246"/>
      <c r="M143" s="247" t="s">
        <v>313</v>
      </c>
      <c r="O143" s="235"/>
    </row>
    <row r="144" spans="1:80" x14ac:dyDescent="0.2">
      <c r="A144" s="244"/>
      <c r="B144" s="248"/>
      <c r="C144" s="489" t="s">
        <v>314</v>
      </c>
      <c r="D144" s="490"/>
      <c r="E144" s="249">
        <v>1</v>
      </c>
      <c r="F144" s="250"/>
      <c r="G144" s="251"/>
      <c r="H144" s="252"/>
      <c r="I144" s="246"/>
      <c r="K144" s="246"/>
      <c r="M144" s="247" t="s">
        <v>314</v>
      </c>
      <c r="O144" s="235"/>
    </row>
    <row r="145" spans="1:80" x14ac:dyDescent="0.2">
      <c r="A145" s="244"/>
      <c r="B145" s="248"/>
      <c r="C145" s="489" t="s">
        <v>315</v>
      </c>
      <c r="D145" s="490"/>
      <c r="E145" s="249">
        <v>2</v>
      </c>
      <c r="F145" s="250"/>
      <c r="G145" s="251"/>
      <c r="H145" s="252"/>
      <c r="I145" s="246"/>
      <c r="K145" s="246"/>
      <c r="M145" s="247" t="s">
        <v>315</v>
      </c>
      <c r="O145" s="235"/>
    </row>
    <row r="146" spans="1:80" x14ac:dyDescent="0.2">
      <c r="A146" s="244"/>
      <c r="B146" s="248"/>
      <c r="C146" s="489" t="s">
        <v>316</v>
      </c>
      <c r="D146" s="490"/>
      <c r="E146" s="249">
        <v>1</v>
      </c>
      <c r="F146" s="250"/>
      <c r="G146" s="251"/>
      <c r="H146" s="252"/>
      <c r="I146" s="246"/>
      <c r="K146" s="246"/>
      <c r="M146" s="247" t="s">
        <v>316</v>
      </c>
      <c r="O146" s="235"/>
    </row>
    <row r="147" spans="1:80" x14ac:dyDescent="0.2">
      <c r="A147" s="244"/>
      <c r="B147" s="248"/>
      <c r="C147" s="489" t="s">
        <v>317</v>
      </c>
      <c r="D147" s="490"/>
      <c r="E147" s="249">
        <v>2</v>
      </c>
      <c r="F147" s="250"/>
      <c r="G147" s="251"/>
      <c r="H147" s="252"/>
      <c r="I147" s="246"/>
      <c r="K147" s="246"/>
      <c r="M147" s="247" t="s">
        <v>317</v>
      </c>
      <c r="O147" s="235"/>
    </row>
    <row r="148" spans="1:80" ht="22.5" x14ac:dyDescent="0.2">
      <c r="A148" s="236">
        <v>57</v>
      </c>
      <c r="B148" s="237" t="s">
        <v>318</v>
      </c>
      <c r="C148" s="238" t="s">
        <v>319</v>
      </c>
      <c r="D148" s="239" t="s">
        <v>210</v>
      </c>
      <c r="E148" s="240">
        <v>2</v>
      </c>
      <c r="F148" s="240">
        <v>0</v>
      </c>
      <c r="G148" s="241">
        <f>E148*F148</f>
        <v>0</v>
      </c>
      <c r="H148" s="242">
        <v>0</v>
      </c>
      <c r="I148" s="243">
        <f>E148*H148</f>
        <v>0</v>
      </c>
      <c r="J148" s="242">
        <v>0</v>
      </c>
      <c r="K148" s="243">
        <f>E148*J148</f>
        <v>0</v>
      </c>
      <c r="O148" s="235">
        <v>2</v>
      </c>
      <c r="AA148" s="214">
        <v>1</v>
      </c>
      <c r="AB148" s="214">
        <v>1</v>
      </c>
      <c r="AC148" s="214">
        <v>1</v>
      </c>
      <c r="AZ148" s="214">
        <v>1</v>
      </c>
      <c r="BA148" s="214">
        <f>IF(AZ148=1,G148,0)</f>
        <v>0</v>
      </c>
      <c r="BB148" s="214">
        <f>IF(AZ148=2,G148,0)</f>
        <v>0</v>
      </c>
      <c r="BC148" s="214">
        <f>IF(AZ148=3,G148,0)</f>
        <v>0</v>
      </c>
      <c r="BD148" s="214">
        <f>IF(AZ148=4,G148,0)</f>
        <v>0</v>
      </c>
      <c r="BE148" s="214">
        <f>IF(AZ148=5,G148,0)</f>
        <v>0</v>
      </c>
      <c r="CA148" s="235">
        <v>1</v>
      </c>
      <c r="CB148" s="235">
        <v>1</v>
      </c>
    </row>
    <row r="149" spans="1:80" x14ac:dyDescent="0.2">
      <c r="A149" s="236">
        <v>58</v>
      </c>
      <c r="B149" s="237" t="s">
        <v>320</v>
      </c>
      <c r="C149" s="238" t="s">
        <v>321</v>
      </c>
      <c r="D149" s="239" t="s">
        <v>210</v>
      </c>
      <c r="E149" s="240">
        <v>1</v>
      </c>
      <c r="F149" s="240">
        <v>0</v>
      </c>
      <c r="G149" s="241">
        <f>E149*F149</f>
        <v>0</v>
      </c>
      <c r="H149" s="242">
        <v>5.0459999999999998E-2</v>
      </c>
      <c r="I149" s="243">
        <f>E149*H149</f>
        <v>5.0459999999999998E-2</v>
      </c>
      <c r="J149" s="242">
        <v>0</v>
      </c>
      <c r="K149" s="243">
        <f>E149*J149</f>
        <v>0</v>
      </c>
      <c r="O149" s="235">
        <v>2</v>
      </c>
      <c r="AA149" s="214">
        <v>1</v>
      </c>
      <c r="AB149" s="214">
        <v>1</v>
      </c>
      <c r="AC149" s="214">
        <v>1</v>
      </c>
      <c r="AZ149" s="214">
        <v>1</v>
      </c>
      <c r="BA149" s="214">
        <f>IF(AZ149=1,G149,0)</f>
        <v>0</v>
      </c>
      <c r="BB149" s="214">
        <f>IF(AZ149=2,G149,0)</f>
        <v>0</v>
      </c>
      <c r="BC149" s="214">
        <f>IF(AZ149=3,G149,0)</f>
        <v>0</v>
      </c>
      <c r="BD149" s="214">
        <f>IF(AZ149=4,G149,0)</f>
        <v>0</v>
      </c>
      <c r="BE149" s="214">
        <f>IF(AZ149=5,G149,0)</f>
        <v>0</v>
      </c>
      <c r="CA149" s="235">
        <v>1</v>
      </c>
      <c r="CB149" s="235">
        <v>1</v>
      </c>
    </row>
    <row r="150" spans="1:80" x14ac:dyDescent="0.2">
      <c r="A150" s="244"/>
      <c r="B150" s="248"/>
      <c r="C150" s="489" t="s">
        <v>322</v>
      </c>
      <c r="D150" s="490"/>
      <c r="E150" s="249">
        <v>1</v>
      </c>
      <c r="F150" s="250"/>
      <c r="G150" s="251"/>
      <c r="H150" s="252"/>
      <c r="I150" s="246"/>
      <c r="K150" s="246"/>
      <c r="M150" s="247" t="s">
        <v>322</v>
      </c>
      <c r="O150" s="235"/>
    </row>
    <row r="151" spans="1:80" x14ac:dyDescent="0.2">
      <c r="A151" s="236">
        <v>59</v>
      </c>
      <c r="B151" s="237" t="s">
        <v>323</v>
      </c>
      <c r="C151" s="238" t="s">
        <v>324</v>
      </c>
      <c r="D151" s="239" t="s">
        <v>210</v>
      </c>
      <c r="E151" s="240">
        <v>2</v>
      </c>
      <c r="F151" s="240">
        <v>0</v>
      </c>
      <c r="G151" s="241">
        <f>E151*F151</f>
        <v>0</v>
      </c>
      <c r="H151" s="242">
        <v>1.4619999999999999E-2</v>
      </c>
      <c r="I151" s="243">
        <f>E151*H151</f>
        <v>2.9239999999999999E-2</v>
      </c>
      <c r="J151" s="242"/>
      <c r="K151" s="243">
        <f>E151*J151</f>
        <v>0</v>
      </c>
      <c r="O151" s="235">
        <v>2</v>
      </c>
      <c r="AA151" s="214">
        <v>3</v>
      </c>
      <c r="AB151" s="214">
        <v>1</v>
      </c>
      <c r="AC151" s="214">
        <v>55330313</v>
      </c>
      <c r="AZ151" s="214">
        <v>1</v>
      </c>
      <c r="BA151" s="214">
        <f>IF(AZ151=1,G151,0)</f>
        <v>0</v>
      </c>
      <c r="BB151" s="214">
        <f>IF(AZ151=2,G151,0)</f>
        <v>0</v>
      </c>
      <c r="BC151" s="214">
        <f>IF(AZ151=3,G151,0)</f>
        <v>0</v>
      </c>
      <c r="BD151" s="214">
        <f>IF(AZ151=4,G151,0)</f>
        <v>0</v>
      </c>
      <c r="BE151" s="214">
        <f>IF(AZ151=5,G151,0)</f>
        <v>0</v>
      </c>
      <c r="CA151" s="235">
        <v>3</v>
      </c>
      <c r="CB151" s="235">
        <v>1</v>
      </c>
    </row>
    <row r="152" spans="1:80" x14ac:dyDescent="0.2">
      <c r="A152" s="236">
        <v>60</v>
      </c>
      <c r="B152" s="237" t="s">
        <v>325</v>
      </c>
      <c r="C152" s="238" t="s">
        <v>326</v>
      </c>
      <c r="D152" s="239" t="s">
        <v>210</v>
      </c>
      <c r="E152" s="240">
        <v>1</v>
      </c>
      <c r="F152" s="240">
        <v>0</v>
      </c>
      <c r="G152" s="241">
        <f>E152*F152</f>
        <v>0</v>
      </c>
      <c r="H152" s="242">
        <v>1.03E-2</v>
      </c>
      <c r="I152" s="243">
        <f>E152*H152</f>
        <v>1.03E-2</v>
      </c>
      <c r="J152" s="242"/>
      <c r="K152" s="243">
        <f>E152*J152</f>
        <v>0</v>
      </c>
      <c r="O152" s="235">
        <v>2</v>
      </c>
      <c r="AA152" s="214">
        <v>3</v>
      </c>
      <c r="AB152" s="214">
        <v>7</v>
      </c>
      <c r="AC152" s="214">
        <v>55330378</v>
      </c>
      <c r="AZ152" s="214">
        <v>1</v>
      </c>
      <c r="BA152" s="214">
        <f>IF(AZ152=1,G152,0)</f>
        <v>0</v>
      </c>
      <c r="BB152" s="214">
        <f>IF(AZ152=2,G152,0)</f>
        <v>0</v>
      </c>
      <c r="BC152" s="214">
        <f>IF(AZ152=3,G152,0)</f>
        <v>0</v>
      </c>
      <c r="BD152" s="214">
        <f>IF(AZ152=4,G152,0)</f>
        <v>0</v>
      </c>
      <c r="BE152" s="214">
        <f>IF(AZ152=5,G152,0)</f>
        <v>0</v>
      </c>
      <c r="CA152" s="235">
        <v>3</v>
      </c>
      <c r="CB152" s="235">
        <v>7</v>
      </c>
    </row>
    <row r="153" spans="1:80" x14ac:dyDescent="0.2">
      <c r="A153" s="244"/>
      <c r="B153" s="248"/>
      <c r="C153" s="489" t="s">
        <v>313</v>
      </c>
      <c r="D153" s="490"/>
      <c r="E153" s="249">
        <v>1</v>
      </c>
      <c r="F153" s="250"/>
      <c r="G153" s="251"/>
      <c r="H153" s="252"/>
      <c r="I153" s="246"/>
      <c r="K153" s="246"/>
      <c r="M153" s="247" t="s">
        <v>313</v>
      </c>
      <c r="O153" s="235"/>
    </row>
    <row r="154" spans="1:80" x14ac:dyDescent="0.2">
      <c r="A154" s="236">
        <v>61</v>
      </c>
      <c r="B154" s="237" t="s">
        <v>327</v>
      </c>
      <c r="C154" s="238" t="s">
        <v>328</v>
      </c>
      <c r="D154" s="239" t="s">
        <v>210</v>
      </c>
      <c r="E154" s="240">
        <v>3</v>
      </c>
      <c r="F154" s="240">
        <v>0</v>
      </c>
      <c r="G154" s="241">
        <f>E154*F154</f>
        <v>0</v>
      </c>
      <c r="H154" s="242">
        <v>1.081E-2</v>
      </c>
      <c r="I154" s="243">
        <f>E154*H154</f>
        <v>3.243E-2</v>
      </c>
      <c r="J154" s="242"/>
      <c r="K154" s="243">
        <f>E154*J154</f>
        <v>0</v>
      </c>
      <c r="O154" s="235">
        <v>2</v>
      </c>
      <c r="AA154" s="214">
        <v>3</v>
      </c>
      <c r="AB154" s="214">
        <v>1</v>
      </c>
      <c r="AC154" s="214">
        <v>55330382</v>
      </c>
      <c r="AZ154" s="214">
        <v>1</v>
      </c>
      <c r="BA154" s="214">
        <f>IF(AZ154=1,G154,0)</f>
        <v>0</v>
      </c>
      <c r="BB154" s="214">
        <f>IF(AZ154=2,G154,0)</f>
        <v>0</v>
      </c>
      <c r="BC154" s="214">
        <f>IF(AZ154=3,G154,0)</f>
        <v>0</v>
      </c>
      <c r="BD154" s="214">
        <f>IF(AZ154=4,G154,0)</f>
        <v>0</v>
      </c>
      <c r="BE154" s="214">
        <f>IF(AZ154=5,G154,0)</f>
        <v>0</v>
      </c>
      <c r="CA154" s="235">
        <v>3</v>
      </c>
      <c r="CB154" s="235">
        <v>1</v>
      </c>
    </row>
    <row r="155" spans="1:80" x14ac:dyDescent="0.2">
      <c r="A155" s="244"/>
      <c r="B155" s="248"/>
      <c r="C155" s="489" t="s">
        <v>314</v>
      </c>
      <c r="D155" s="490"/>
      <c r="E155" s="249">
        <v>1</v>
      </c>
      <c r="F155" s="250"/>
      <c r="G155" s="251"/>
      <c r="H155" s="252"/>
      <c r="I155" s="246"/>
      <c r="K155" s="246"/>
      <c r="M155" s="247" t="s">
        <v>314</v>
      </c>
      <c r="O155" s="235"/>
    </row>
    <row r="156" spans="1:80" x14ac:dyDescent="0.2">
      <c r="A156" s="244"/>
      <c r="B156" s="248"/>
      <c r="C156" s="489" t="s">
        <v>315</v>
      </c>
      <c r="D156" s="490"/>
      <c r="E156" s="249">
        <v>2</v>
      </c>
      <c r="F156" s="250"/>
      <c r="G156" s="251"/>
      <c r="H156" s="252"/>
      <c r="I156" s="246"/>
      <c r="K156" s="246"/>
      <c r="M156" s="247" t="s">
        <v>315</v>
      </c>
      <c r="O156" s="235"/>
    </row>
    <row r="157" spans="1:80" x14ac:dyDescent="0.2">
      <c r="A157" s="236">
        <v>62</v>
      </c>
      <c r="B157" s="237" t="s">
        <v>329</v>
      </c>
      <c r="C157" s="238" t="s">
        <v>330</v>
      </c>
      <c r="D157" s="239" t="s">
        <v>210</v>
      </c>
      <c r="E157" s="240">
        <v>3</v>
      </c>
      <c r="F157" s="240">
        <v>0</v>
      </c>
      <c r="G157" s="241">
        <f>E157*F157</f>
        <v>0</v>
      </c>
      <c r="H157" s="242">
        <v>1.107E-2</v>
      </c>
      <c r="I157" s="243">
        <f>E157*H157</f>
        <v>3.3210000000000003E-2</v>
      </c>
      <c r="J157" s="242"/>
      <c r="K157" s="243">
        <f>E157*J157</f>
        <v>0</v>
      </c>
      <c r="O157" s="235">
        <v>2</v>
      </c>
      <c r="AA157" s="214">
        <v>3</v>
      </c>
      <c r="AB157" s="214">
        <v>1</v>
      </c>
      <c r="AC157" s="214">
        <v>55330384</v>
      </c>
      <c r="AZ157" s="214">
        <v>1</v>
      </c>
      <c r="BA157" s="214">
        <f>IF(AZ157=1,G157,0)</f>
        <v>0</v>
      </c>
      <c r="BB157" s="214">
        <f>IF(AZ157=2,G157,0)</f>
        <v>0</v>
      </c>
      <c r="BC157" s="214">
        <f>IF(AZ157=3,G157,0)</f>
        <v>0</v>
      </c>
      <c r="BD157" s="214">
        <f>IF(AZ157=4,G157,0)</f>
        <v>0</v>
      </c>
      <c r="BE157" s="214">
        <f>IF(AZ157=5,G157,0)</f>
        <v>0</v>
      </c>
      <c r="CA157" s="235">
        <v>3</v>
      </c>
      <c r="CB157" s="235">
        <v>1</v>
      </c>
    </row>
    <row r="158" spans="1:80" x14ac:dyDescent="0.2">
      <c r="A158" s="244"/>
      <c r="B158" s="248"/>
      <c r="C158" s="489" t="s">
        <v>316</v>
      </c>
      <c r="D158" s="490"/>
      <c r="E158" s="249">
        <v>1</v>
      </c>
      <c r="F158" s="250"/>
      <c r="G158" s="251"/>
      <c r="H158" s="252"/>
      <c r="I158" s="246"/>
      <c r="K158" s="246"/>
      <c r="M158" s="247" t="s">
        <v>316</v>
      </c>
      <c r="O158" s="235"/>
    </row>
    <row r="159" spans="1:80" x14ac:dyDescent="0.2">
      <c r="A159" s="244"/>
      <c r="B159" s="248"/>
      <c r="C159" s="489" t="s">
        <v>317</v>
      </c>
      <c r="D159" s="490"/>
      <c r="E159" s="249">
        <v>2</v>
      </c>
      <c r="F159" s="250"/>
      <c r="G159" s="251"/>
      <c r="H159" s="252"/>
      <c r="I159" s="246"/>
      <c r="K159" s="246"/>
      <c r="M159" s="247" t="s">
        <v>317</v>
      </c>
      <c r="O159" s="235"/>
    </row>
    <row r="160" spans="1:80" x14ac:dyDescent="0.2">
      <c r="A160" s="236">
        <v>63</v>
      </c>
      <c r="B160" s="237" t="s">
        <v>331</v>
      </c>
      <c r="C160" s="238" t="s">
        <v>332</v>
      </c>
      <c r="D160" s="239" t="s">
        <v>210</v>
      </c>
      <c r="E160" s="240">
        <v>1</v>
      </c>
      <c r="F160" s="240">
        <v>0</v>
      </c>
      <c r="G160" s="241">
        <f>E160*F160</f>
        <v>0</v>
      </c>
      <c r="H160" s="242">
        <v>1.9E-2</v>
      </c>
      <c r="I160" s="243">
        <f>E160*H160</f>
        <v>1.9E-2</v>
      </c>
      <c r="J160" s="242"/>
      <c r="K160" s="243">
        <f>E160*J160</f>
        <v>0</v>
      </c>
      <c r="O160" s="235">
        <v>2</v>
      </c>
      <c r="AA160" s="214">
        <v>3</v>
      </c>
      <c r="AB160" s="214">
        <v>1</v>
      </c>
      <c r="AC160" s="214">
        <v>61181232</v>
      </c>
      <c r="AZ160" s="214">
        <v>1</v>
      </c>
      <c r="BA160" s="214">
        <f>IF(AZ160=1,G160,0)</f>
        <v>0</v>
      </c>
      <c r="BB160" s="214">
        <f>IF(AZ160=2,G160,0)</f>
        <v>0</v>
      </c>
      <c r="BC160" s="214">
        <f>IF(AZ160=3,G160,0)</f>
        <v>0</v>
      </c>
      <c r="BD160" s="214">
        <f>IF(AZ160=4,G160,0)</f>
        <v>0</v>
      </c>
      <c r="BE160" s="214">
        <f>IF(AZ160=5,G160,0)</f>
        <v>0</v>
      </c>
      <c r="CA160" s="235">
        <v>3</v>
      </c>
      <c r="CB160" s="235">
        <v>1</v>
      </c>
    </row>
    <row r="161" spans="1:80" x14ac:dyDescent="0.2">
      <c r="A161" s="244"/>
      <c r="B161" s="248"/>
      <c r="C161" s="489" t="s">
        <v>322</v>
      </c>
      <c r="D161" s="490"/>
      <c r="E161" s="249">
        <v>1</v>
      </c>
      <c r="F161" s="250"/>
      <c r="G161" s="251"/>
      <c r="H161" s="252"/>
      <c r="I161" s="246"/>
      <c r="K161" s="246"/>
      <c r="M161" s="247" t="s">
        <v>322</v>
      </c>
      <c r="O161" s="235"/>
    </row>
    <row r="162" spans="1:80" x14ac:dyDescent="0.2">
      <c r="A162" s="253"/>
      <c r="B162" s="254" t="s">
        <v>101</v>
      </c>
      <c r="C162" s="255" t="s">
        <v>310</v>
      </c>
      <c r="D162" s="256"/>
      <c r="E162" s="257"/>
      <c r="F162" s="258"/>
      <c r="G162" s="259">
        <f>SUM(G141:G161)</f>
        <v>0</v>
      </c>
      <c r="H162" s="260"/>
      <c r="I162" s="261">
        <f>SUM(I141:I161)</f>
        <v>0.17463999999999999</v>
      </c>
      <c r="J162" s="260"/>
      <c r="K162" s="261">
        <f>SUM(K141:K161)</f>
        <v>0</v>
      </c>
      <c r="O162" s="235">
        <v>4</v>
      </c>
      <c r="BA162" s="262">
        <f>SUM(BA141:BA161)</f>
        <v>0</v>
      </c>
      <c r="BB162" s="262">
        <f>SUM(BB141:BB161)</f>
        <v>0</v>
      </c>
      <c r="BC162" s="262">
        <f>SUM(BC141:BC161)</f>
        <v>0</v>
      </c>
      <c r="BD162" s="262">
        <f>SUM(BD141:BD161)</f>
        <v>0</v>
      </c>
      <c r="BE162" s="262">
        <f>SUM(BE141:BE161)</f>
        <v>0</v>
      </c>
    </row>
    <row r="163" spans="1:80" x14ac:dyDescent="0.2">
      <c r="A163" s="227" t="s">
        <v>97</v>
      </c>
      <c r="B163" s="228" t="s">
        <v>333</v>
      </c>
      <c r="C163" s="229" t="s">
        <v>334</v>
      </c>
      <c r="D163" s="230"/>
      <c r="E163" s="231"/>
      <c r="F163" s="231"/>
      <c r="G163" s="232"/>
      <c r="H163" s="233"/>
      <c r="I163" s="234"/>
      <c r="J163" s="233"/>
      <c r="K163" s="234"/>
      <c r="O163" s="235">
        <v>1</v>
      </c>
    </row>
    <row r="164" spans="1:80" x14ac:dyDescent="0.2">
      <c r="A164" s="236">
        <v>64</v>
      </c>
      <c r="B164" s="237" t="s">
        <v>336</v>
      </c>
      <c r="C164" s="238" t="s">
        <v>337</v>
      </c>
      <c r="D164" s="239" t="s">
        <v>124</v>
      </c>
      <c r="E164" s="240">
        <v>0.20250000000000001</v>
      </c>
      <c r="F164" s="240">
        <v>0</v>
      </c>
      <c r="G164" s="241">
        <f>E164*F164</f>
        <v>0</v>
      </c>
      <c r="H164" s="242">
        <v>1.891</v>
      </c>
      <c r="I164" s="243">
        <f>E164*H164</f>
        <v>0.38292750000000003</v>
      </c>
      <c r="J164" s="242">
        <v>0</v>
      </c>
      <c r="K164" s="243">
        <f>E164*J164</f>
        <v>0</v>
      </c>
      <c r="O164" s="235">
        <v>2</v>
      </c>
      <c r="AA164" s="214">
        <v>1</v>
      </c>
      <c r="AB164" s="214">
        <v>1</v>
      </c>
      <c r="AC164" s="214">
        <v>1</v>
      </c>
      <c r="AZ164" s="214">
        <v>1</v>
      </c>
      <c r="BA164" s="214">
        <f>IF(AZ164=1,G164,0)</f>
        <v>0</v>
      </c>
      <c r="BB164" s="214">
        <f>IF(AZ164=2,G164,0)</f>
        <v>0</v>
      </c>
      <c r="BC164" s="214">
        <f>IF(AZ164=3,G164,0)</f>
        <v>0</v>
      </c>
      <c r="BD164" s="214">
        <f>IF(AZ164=4,G164,0)</f>
        <v>0</v>
      </c>
      <c r="BE164" s="214">
        <f>IF(AZ164=5,G164,0)</f>
        <v>0</v>
      </c>
      <c r="CA164" s="235">
        <v>1</v>
      </c>
      <c r="CB164" s="235">
        <v>1</v>
      </c>
    </row>
    <row r="165" spans="1:80" x14ac:dyDescent="0.2">
      <c r="A165" s="244"/>
      <c r="B165" s="248"/>
      <c r="C165" s="489" t="s">
        <v>338</v>
      </c>
      <c r="D165" s="490"/>
      <c r="E165" s="249">
        <v>0.20250000000000001</v>
      </c>
      <c r="F165" s="250"/>
      <c r="G165" s="251"/>
      <c r="H165" s="252"/>
      <c r="I165" s="246"/>
      <c r="K165" s="246"/>
      <c r="M165" s="247" t="s">
        <v>338</v>
      </c>
      <c r="O165" s="235"/>
    </row>
    <row r="166" spans="1:80" x14ac:dyDescent="0.2">
      <c r="A166" s="236">
        <v>65</v>
      </c>
      <c r="B166" s="237" t="s">
        <v>339</v>
      </c>
      <c r="C166" s="238" t="s">
        <v>340</v>
      </c>
      <c r="D166" s="239" t="s">
        <v>206</v>
      </c>
      <c r="E166" s="240">
        <v>67</v>
      </c>
      <c r="F166" s="240">
        <v>0</v>
      </c>
      <c r="G166" s="241">
        <f t="shared" ref="G166:G173" si="0">E166*F166</f>
        <v>0</v>
      </c>
      <c r="H166" s="242">
        <v>3.3E-3</v>
      </c>
      <c r="I166" s="243">
        <f t="shared" ref="I166:I173" si="1">E166*H166</f>
        <v>0.22109999999999999</v>
      </c>
      <c r="J166" s="242">
        <v>0</v>
      </c>
      <c r="K166" s="243">
        <f t="shared" ref="K166:K173" si="2">E166*J166</f>
        <v>0</v>
      </c>
      <c r="O166" s="235">
        <v>2</v>
      </c>
      <c r="AA166" s="214">
        <v>1</v>
      </c>
      <c r="AB166" s="214">
        <v>1</v>
      </c>
      <c r="AC166" s="214">
        <v>1</v>
      </c>
      <c r="AZ166" s="214">
        <v>1</v>
      </c>
      <c r="BA166" s="214">
        <f t="shared" ref="BA166:BA173" si="3">IF(AZ166=1,G166,0)</f>
        <v>0</v>
      </c>
      <c r="BB166" s="214">
        <f t="shared" ref="BB166:BB173" si="4">IF(AZ166=2,G166,0)</f>
        <v>0</v>
      </c>
      <c r="BC166" s="214">
        <f t="shared" ref="BC166:BC173" si="5">IF(AZ166=3,G166,0)</f>
        <v>0</v>
      </c>
      <c r="BD166" s="214">
        <f t="shared" ref="BD166:BD173" si="6">IF(AZ166=4,G166,0)</f>
        <v>0</v>
      </c>
      <c r="BE166" s="214">
        <f t="shared" ref="BE166:BE173" si="7">IF(AZ166=5,G166,0)</f>
        <v>0</v>
      </c>
      <c r="CA166" s="235">
        <v>1</v>
      </c>
      <c r="CB166" s="235">
        <v>1</v>
      </c>
    </row>
    <row r="167" spans="1:80" x14ac:dyDescent="0.2">
      <c r="A167" s="236">
        <v>66</v>
      </c>
      <c r="B167" s="237" t="s">
        <v>341</v>
      </c>
      <c r="C167" s="238" t="s">
        <v>342</v>
      </c>
      <c r="D167" s="239" t="s">
        <v>206</v>
      </c>
      <c r="E167" s="240">
        <v>80</v>
      </c>
      <c r="F167" s="240">
        <v>0</v>
      </c>
      <c r="G167" s="241">
        <f t="shared" si="0"/>
        <v>0</v>
      </c>
      <c r="H167" s="242">
        <v>0</v>
      </c>
      <c r="I167" s="243">
        <f t="shared" si="1"/>
        <v>0</v>
      </c>
      <c r="J167" s="242">
        <v>0</v>
      </c>
      <c r="K167" s="243">
        <f t="shared" si="2"/>
        <v>0</v>
      </c>
      <c r="O167" s="235">
        <v>2</v>
      </c>
      <c r="AA167" s="214">
        <v>1</v>
      </c>
      <c r="AB167" s="214">
        <v>1</v>
      </c>
      <c r="AC167" s="214">
        <v>1</v>
      </c>
      <c r="AZ167" s="214">
        <v>1</v>
      </c>
      <c r="BA167" s="214">
        <f t="shared" si="3"/>
        <v>0</v>
      </c>
      <c r="BB167" s="214">
        <f t="shared" si="4"/>
        <v>0</v>
      </c>
      <c r="BC167" s="214">
        <f t="shared" si="5"/>
        <v>0</v>
      </c>
      <c r="BD167" s="214">
        <f t="shared" si="6"/>
        <v>0</v>
      </c>
      <c r="BE167" s="214">
        <f t="shared" si="7"/>
        <v>0</v>
      </c>
      <c r="CA167" s="235">
        <v>1</v>
      </c>
      <c r="CB167" s="235">
        <v>1</v>
      </c>
    </row>
    <row r="168" spans="1:80" x14ac:dyDescent="0.2">
      <c r="A168" s="236">
        <v>67</v>
      </c>
      <c r="B168" s="237" t="s">
        <v>343</v>
      </c>
      <c r="C168" s="238" t="s">
        <v>344</v>
      </c>
      <c r="D168" s="239" t="s">
        <v>210</v>
      </c>
      <c r="E168" s="240">
        <v>7</v>
      </c>
      <c r="F168" s="240">
        <v>0</v>
      </c>
      <c r="G168" s="241">
        <f t="shared" si="0"/>
        <v>0</v>
      </c>
      <c r="H168" s="242">
        <v>0</v>
      </c>
      <c r="I168" s="243">
        <f t="shared" si="1"/>
        <v>0</v>
      </c>
      <c r="J168" s="242">
        <v>0</v>
      </c>
      <c r="K168" s="243">
        <f t="shared" si="2"/>
        <v>0</v>
      </c>
      <c r="O168" s="235">
        <v>2</v>
      </c>
      <c r="AA168" s="214">
        <v>1</v>
      </c>
      <c r="AB168" s="214">
        <v>1</v>
      </c>
      <c r="AC168" s="214">
        <v>1</v>
      </c>
      <c r="AZ168" s="214">
        <v>1</v>
      </c>
      <c r="BA168" s="214">
        <f t="shared" si="3"/>
        <v>0</v>
      </c>
      <c r="BB168" s="214">
        <f t="shared" si="4"/>
        <v>0</v>
      </c>
      <c r="BC168" s="214">
        <f t="shared" si="5"/>
        <v>0</v>
      </c>
      <c r="BD168" s="214">
        <f t="shared" si="6"/>
        <v>0</v>
      </c>
      <c r="BE168" s="214">
        <f t="shared" si="7"/>
        <v>0</v>
      </c>
      <c r="CA168" s="235">
        <v>1</v>
      </c>
      <c r="CB168" s="235">
        <v>1</v>
      </c>
    </row>
    <row r="169" spans="1:80" x14ac:dyDescent="0.2">
      <c r="A169" s="236">
        <v>68</v>
      </c>
      <c r="B169" s="237" t="s">
        <v>345</v>
      </c>
      <c r="C169" s="238" t="s">
        <v>346</v>
      </c>
      <c r="D169" s="239" t="s">
        <v>347</v>
      </c>
      <c r="E169" s="240">
        <v>2</v>
      </c>
      <c r="F169" s="240">
        <v>0</v>
      </c>
      <c r="G169" s="241">
        <f t="shared" si="0"/>
        <v>0</v>
      </c>
      <c r="H169" s="242">
        <v>0</v>
      </c>
      <c r="I169" s="243">
        <f t="shared" si="1"/>
        <v>0</v>
      </c>
      <c r="J169" s="242">
        <v>0</v>
      </c>
      <c r="K169" s="243">
        <f t="shared" si="2"/>
        <v>0</v>
      </c>
      <c r="O169" s="235">
        <v>2</v>
      </c>
      <c r="AA169" s="214">
        <v>1</v>
      </c>
      <c r="AB169" s="214">
        <v>1</v>
      </c>
      <c r="AC169" s="214">
        <v>1</v>
      </c>
      <c r="AZ169" s="214">
        <v>1</v>
      </c>
      <c r="BA169" s="214">
        <f t="shared" si="3"/>
        <v>0</v>
      </c>
      <c r="BB169" s="214">
        <f t="shared" si="4"/>
        <v>0</v>
      </c>
      <c r="BC169" s="214">
        <f t="shared" si="5"/>
        <v>0</v>
      </c>
      <c r="BD169" s="214">
        <f t="shared" si="6"/>
        <v>0</v>
      </c>
      <c r="BE169" s="214">
        <f t="shared" si="7"/>
        <v>0</v>
      </c>
      <c r="CA169" s="235">
        <v>1</v>
      </c>
      <c r="CB169" s="235">
        <v>1</v>
      </c>
    </row>
    <row r="170" spans="1:80" ht="22.5" x14ac:dyDescent="0.2">
      <c r="A170" s="236">
        <v>69</v>
      </c>
      <c r="B170" s="237" t="s">
        <v>348</v>
      </c>
      <c r="C170" s="238" t="s">
        <v>349</v>
      </c>
      <c r="D170" s="239" t="s">
        <v>350</v>
      </c>
      <c r="E170" s="240">
        <v>1</v>
      </c>
      <c r="F170" s="240">
        <v>0</v>
      </c>
      <c r="G170" s="241">
        <f t="shared" si="0"/>
        <v>0</v>
      </c>
      <c r="H170" s="242">
        <v>0</v>
      </c>
      <c r="I170" s="243">
        <f t="shared" si="1"/>
        <v>0</v>
      </c>
      <c r="J170" s="242"/>
      <c r="K170" s="243">
        <f t="shared" si="2"/>
        <v>0</v>
      </c>
      <c r="O170" s="235">
        <v>2</v>
      </c>
      <c r="AA170" s="214">
        <v>12</v>
      </c>
      <c r="AB170" s="214">
        <v>0</v>
      </c>
      <c r="AC170" s="214">
        <v>356</v>
      </c>
      <c r="AZ170" s="214">
        <v>1</v>
      </c>
      <c r="BA170" s="214">
        <f t="shared" si="3"/>
        <v>0</v>
      </c>
      <c r="BB170" s="214">
        <f t="shared" si="4"/>
        <v>0</v>
      </c>
      <c r="BC170" s="214">
        <f t="shared" si="5"/>
        <v>0</v>
      </c>
      <c r="BD170" s="214">
        <f t="shared" si="6"/>
        <v>0</v>
      </c>
      <c r="BE170" s="214">
        <f t="shared" si="7"/>
        <v>0</v>
      </c>
      <c r="CA170" s="235">
        <v>12</v>
      </c>
      <c r="CB170" s="235">
        <v>0</v>
      </c>
    </row>
    <row r="171" spans="1:80" x14ac:dyDescent="0.2">
      <c r="A171" s="236">
        <v>70</v>
      </c>
      <c r="B171" s="237" t="s">
        <v>351</v>
      </c>
      <c r="C171" s="238" t="s">
        <v>352</v>
      </c>
      <c r="D171" s="239" t="s">
        <v>206</v>
      </c>
      <c r="E171" s="240">
        <v>82</v>
      </c>
      <c r="F171" s="240">
        <v>0</v>
      </c>
      <c r="G171" s="241">
        <f t="shared" si="0"/>
        <v>0</v>
      </c>
      <c r="H171" s="242">
        <v>4.8000000000000001E-4</v>
      </c>
      <c r="I171" s="243">
        <f t="shared" si="1"/>
        <v>3.9359999999999999E-2</v>
      </c>
      <c r="J171" s="242"/>
      <c r="K171" s="243">
        <f t="shared" si="2"/>
        <v>0</v>
      </c>
      <c r="O171" s="235">
        <v>2</v>
      </c>
      <c r="AA171" s="214">
        <v>3</v>
      </c>
      <c r="AB171" s="214">
        <v>1</v>
      </c>
      <c r="AC171" s="214">
        <v>28611223</v>
      </c>
      <c r="AZ171" s="214">
        <v>1</v>
      </c>
      <c r="BA171" s="214">
        <f t="shared" si="3"/>
        <v>0</v>
      </c>
      <c r="BB171" s="214">
        <f t="shared" si="4"/>
        <v>0</v>
      </c>
      <c r="BC171" s="214">
        <f t="shared" si="5"/>
        <v>0</v>
      </c>
      <c r="BD171" s="214">
        <f t="shared" si="6"/>
        <v>0</v>
      </c>
      <c r="BE171" s="214">
        <f t="shared" si="7"/>
        <v>0</v>
      </c>
      <c r="CA171" s="235">
        <v>3</v>
      </c>
      <c r="CB171" s="235">
        <v>1</v>
      </c>
    </row>
    <row r="172" spans="1:80" x14ac:dyDescent="0.2">
      <c r="A172" s="236">
        <v>71</v>
      </c>
      <c r="B172" s="237" t="s">
        <v>353</v>
      </c>
      <c r="C172" s="238" t="s">
        <v>354</v>
      </c>
      <c r="D172" s="239" t="s">
        <v>210</v>
      </c>
      <c r="E172" s="240">
        <v>10</v>
      </c>
      <c r="F172" s="240">
        <v>0</v>
      </c>
      <c r="G172" s="241">
        <f t="shared" si="0"/>
        <v>0</v>
      </c>
      <c r="H172" s="242">
        <v>0</v>
      </c>
      <c r="I172" s="243">
        <f t="shared" si="1"/>
        <v>0</v>
      </c>
      <c r="J172" s="242"/>
      <c r="K172" s="243">
        <f t="shared" si="2"/>
        <v>0</v>
      </c>
      <c r="O172" s="235">
        <v>2</v>
      </c>
      <c r="AA172" s="214">
        <v>3</v>
      </c>
      <c r="AB172" s="214">
        <v>1</v>
      </c>
      <c r="AC172" s="214" t="s">
        <v>353</v>
      </c>
      <c r="AZ172" s="214">
        <v>1</v>
      </c>
      <c r="BA172" s="214">
        <f t="shared" si="3"/>
        <v>0</v>
      </c>
      <c r="BB172" s="214">
        <f t="shared" si="4"/>
        <v>0</v>
      </c>
      <c r="BC172" s="214">
        <f t="shared" si="5"/>
        <v>0</v>
      </c>
      <c r="BD172" s="214">
        <f t="shared" si="6"/>
        <v>0</v>
      </c>
      <c r="BE172" s="214">
        <f t="shared" si="7"/>
        <v>0</v>
      </c>
      <c r="CA172" s="235">
        <v>3</v>
      </c>
      <c r="CB172" s="235">
        <v>1</v>
      </c>
    </row>
    <row r="173" spans="1:80" x14ac:dyDescent="0.2">
      <c r="A173" s="236">
        <v>72</v>
      </c>
      <c r="B173" s="237" t="s">
        <v>355</v>
      </c>
      <c r="C173" s="238" t="s">
        <v>356</v>
      </c>
      <c r="D173" s="239" t="s">
        <v>210</v>
      </c>
      <c r="E173" s="240">
        <v>7</v>
      </c>
      <c r="F173" s="240">
        <v>0</v>
      </c>
      <c r="G173" s="241">
        <f t="shared" si="0"/>
        <v>0</v>
      </c>
      <c r="H173" s="242">
        <v>8.0000000000000004E-4</v>
      </c>
      <c r="I173" s="243">
        <f t="shared" si="1"/>
        <v>5.5999999999999999E-3</v>
      </c>
      <c r="J173" s="242"/>
      <c r="K173" s="243">
        <f t="shared" si="2"/>
        <v>0</v>
      </c>
      <c r="O173" s="235">
        <v>2</v>
      </c>
      <c r="AA173" s="214">
        <v>3</v>
      </c>
      <c r="AB173" s="214">
        <v>1</v>
      </c>
      <c r="AC173" s="214" t="s">
        <v>355</v>
      </c>
      <c r="AZ173" s="214">
        <v>1</v>
      </c>
      <c r="BA173" s="214">
        <f t="shared" si="3"/>
        <v>0</v>
      </c>
      <c r="BB173" s="214">
        <f t="shared" si="4"/>
        <v>0</v>
      </c>
      <c r="BC173" s="214">
        <f t="shared" si="5"/>
        <v>0</v>
      </c>
      <c r="BD173" s="214">
        <f t="shared" si="6"/>
        <v>0</v>
      </c>
      <c r="BE173" s="214">
        <f t="shared" si="7"/>
        <v>0</v>
      </c>
      <c r="CA173" s="235">
        <v>3</v>
      </c>
      <c r="CB173" s="235">
        <v>1</v>
      </c>
    </row>
    <row r="174" spans="1:80" x14ac:dyDescent="0.2">
      <c r="A174" s="253"/>
      <c r="B174" s="254" t="s">
        <v>101</v>
      </c>
      <c r="C174" s="255" t="s">
        <v>335</v>
      </c>
      <c r="D174" s="256"/>
      <c r="E174" s="257"/>
      <c r="F174" s="258"/>
      <c r="G174" s="259">
        <f>SUM(G163:G173)</f>
        <v>0</v>
      </c>
      <c r="H174" s="260"/>
      <c r="I174" s="261">
        <f>SUM(I163:I173)</f>
        <v>0.64898750000000005</v>
      </c>
      <c r="J174" s="260"/>
      <c r="K174" s="261">
        <f>SUM(K163:K173)</f>
        <v>0</v>
      </c>
      <c r="O174" s="235">
        <v>4</v>
      </c>
      <c r="BA174" s="262">
        <f>SUM(BA163:BA173)</f>
        <v>0</v>
      </c>
      <c r="BB174" s="262">
        <f>SUM(BB163:BB173)</f>
        <v>0</v>
      </c>
      <c r="BC174" s="262">
        <f>SUM(BC163:BC173)</f>
        <v>0</v>
      </c>
      <c r="BD174" s="262">
        <f>SUM(BD163:BD173)</f>
        <v>0</v>
      </c>
      <c r="BE174" s="262">
        <f>SUM(BE163:BE173)</f>
        <v>0</v>
      </c>
    </row>
    <row r="175" spans="1:80" x14ac:dyDescent="0.2">
      <c r="A175" s="227" t="s">
        <v>97</v>
      </c>
      <c r="B175" s="228" t="s">
        <v>357</v>
      </c>
      <c r="C175" s="229" t="s">
        <v>358</v>
      </c>
      <c r="D175" s="230"/>
      <c r="E175" s="231"/>
      <c r="F175" s="231"/>
      <c r="G175" s="232"/>
      <c r="H175" s="233"/>
      <c r="I175" s="234"/>
      <c r="J175" s="233"/>
      <c r="K175" s="234"/>
      <c r="O175" s="235">
        <v>1</v>
      </c>
    </row>
    <row r="176" spans="1:80" ht="22.5" x14ac:dyDescent="0.2">
      <c r="A176" s="236">
        <v>73</v>
      </c>
      <c r="B176" s="237" t="s">
        <v>360</v>
      </c>
      <c r="C176" s="238" t="s">
        <v>361</v>
      </c>
      <c r="D176" s="239" t="s">
        <v>206</v>
      </c>
      <c r="E176" s="240">
        <v>53</v>
      </c>
      <c r="F176" s="240">
        <v>0</v>
      </c>
      <c r="G176" s="241">
        <f>E176*F176</f>
        <v>0</v>
      </c>
      <c r="H176" s="242">
        <v>0.11777</v>
      </c>
      <c r="I176" s="243">
        <f>E176*H176</f>
        <v>6.2418100000000001</v>
      </c>
      <c r="J176" s="242">
        <v>0</v>
      </c>
      <c r="K176" s="243">
        <f>E176*J176</f>
        <v>0</v>
      </c>
      <c r="O176" s="235">
        <v>2</v>
      </c>
      <c r="AA176" s="214">
        <v>1</v>
      </c>
      <c r="AB176" s="214">
        <v>1</v>
      </c>
      <c r="AC176" s="214">
        <v>1</v>
      </c>
      <c r="AZ176" s="214">
        <v>1</v>
      </c>
      <c r="BA176" s="214">
        <f>IF(AZ176=1,G176,0)</f>
        <v>0</v>
      </c>
      <c r="BB176" s="214">
        <f>IF(AZ176=2,G176,0)</f>
        <v>0</v>
      </c>
      <c r="BC176" s="214">
        <f>IF(AZ176=3,G176,0)</f>
        <v>0</v>
      </c>
      <c r="BD176" s="214">
        <f>IF(AZ176=4,G176,0)</f>
        <v>0</v>
      </c>
      <c r="BE176" s="214">
        <f>IF(AZ176=5,G176,0)</f>
        <v>0</v>
      </c>
      <c r="CA176" s="235">
        <v>1</v>
      </c>
      <c r="CB176" s="235">
        <v>1</v>
      </c>
    </row>
    <row r="177" spans="1:80" x14ac:dyDescent="0.2">
      <c r="A177" s="244"/>
      <c r="B177" s="248"/>
      <c r="C177" s="489" t="s">
        <v>362</v>
      </c>
      <c r="D177" s="490"/>
      <c r="E177" s="249">
        <v>53</v>
      </c>
      <c r="F177" s="250"/>
      <c r="G177" s="251"/>
      <c r="H177" s="252"/>
      <c r="I177" s="246"/>
      <c r="K177" s="246"/>
      <c r="M177" s="247">
        <v>53</v>
      </c>
      <c r="O177" s="235"/>
    </row>
    <row r="178" spans="1:80" x14ac:dyDescent="0.2">
      <c r="A178" s="236">
        <v>74</v>
      </c>
      <c r="B178" s="237" t="s">
        <v>363</v>
      </c>
      <c r="C178" s="238" t="s">
        <v>364</v>
      </c>
      <c r="D178" s="239" t="s">
        <v>206</v>
      </c>
      <c r="E178" s="240">
        <v>33.200000000000003</v>
      </c>
      <c r="F178" s="240">
        <v>0</v>
      </c>
      <c r="G178" s="241">
        <f>E178*F178</f>
        <v>0</v>
      </c>
      <c r="H178" s="242">
        <v>0.1008</v>
      </c>
      <c r="I178" s="243">
        <f>E178*H178</f>
        <v>3.3465600000000002</v>
      </c>
      <c r="J178" s="242">
        <v>0</v>
      </c>
      <c r="K178" s="243">
        <f>E178*J178</f>
        <v>0</v>
      </c>
      <c r="O178" s="235">
        <v>2</v>
      </c>
      <c r="AA178" s="214">
        <v>1</v>
      </c>
      <c r="AB178" s="214">
        <v>1</v>
      </c>
      <c r="AC178" s="214">
        <v>1</v>
      </c>
      <c r="AZ178" s="214">
        <v>1</v>
      </c>
      <c r="BA178" s="214">
        <f>IF(AZ178=1,G178,0)</f>
        <v>0</v>
      </c>
      <c r="BB178" s="214">
        <f>IF(AZ178=2,G178,0)</f>
        <v>0</v>
      </c>
      <c r="BC178" s="214">
        <f>IF(AZ178=3,G178,0)</f>
        <v>0</v>
      </c>
      <c r="BD178" s="214">
        <f>IF(AZ178=4,G178,0)</f>
        <v>0</v>
      </c>
      <c r="BE178" s="214">
        <f>IF(AZ178=5,G178,0)</f>
        <v>0</v>
      </c>
      <c r="CA178" s="235">
        <v>1</v>
      </c>
      <c r="CB178" s="235">
        <v>1</v>
      </c>
    </row>
    <row r="179" spans="1:80" x14ac:dyDescent="0.2">
      <c r="A179" s="244"/>
      <c r="B179" s="248"/>
      <c r="C179" s="489" t="s">
        <v>365</v>
      </c>
      <c r="D179" s="490"/>
      <c r="E179" s="249">
        <v>33.200000000000003</v>
      </c>
      <c r="F179" s="250"/>
      <c r="G179" s="251"/>
      <c r="H179" s="252"/>
      <c r="I179" s="246"/>
      <c r="K179" s="246"/>
      <c r="M179" s="247" t="s">
        <v>365</v>
      </c>
      <c r="O179" s="235"/>
    </row>
    <row r="180" spans="1:80" x14ac:dyDescent="0.2">
      <c r="A180" s="236">
        <v>75</v>
      </c>
      <c r="B180" s="237" t="s">
        <v>366</v>
      </c>
      <c r="C180" s="238" t="s">
        <v>367</v>
      </c>
      <c r="D180" s="239" t="s">
        <v>206</v>
      </c>
      <c r="E180" s="240">
        <v>27</v>
      </c>
      <c r="F180" s="240">
        <v>0</v>
      </c>
      <c r="G180" s="241">
        <f>E180*F180</f>
        <v>0</v>
      </c>
      <c r="H180" s="242">
        <v>4.3E-3</v>
      </c>
      <c r="I180" s="243">
        <f>E180*H180</f>
        <v>0.11609999999999999</v>
      </c>
      <c r="J180" s="242">
        <v>0</v>
      </c>
      <c r="K180" s="243">
        <f>E180*J180</f>
        <v>0</v>
      </c>
      <c r="O180" s="235">
        <v>2</v>
      </c>
      <c r="AA180" s="214">
        <v>1</v>
      </c>
      <c r="AB180" s="214">
        <v>1</v>
      </c>
      <c r="AC180" s="214">
        <v>1</v>
      </c>
      <c r="AZ180" s="214">
        <v>1</v>
      </c>
      <c r="BA180" s="214">
        <f>IF(AZ180=1,G180,0)</f>
        <v>0</v>
      </c>
      <c r="BB180" s="214">
        <f>IF(AZ180=2,G180,0)</f>
        <v>0</v>
      </c>
      <c r="BC180" s="214">
        <f>IF(AZ180=3,G180,0)</f>
        <v>0</v>
      </c>
      <c r="BD180" s="214">
        <f>IF(AZ180=4,G180,0)</f>
        <v>0</v>
      </c>
      <c r="BE180" s="214">
        <f>IF(AZ180=5,G180,0)</f>
        <v>0</v>
      </c>
      <c r="CA180" s="235">
        <v>1</v>
      </c>
      <c r="CB180" s="235">
        <v>1</v>
      </c>
    </row>
    <row r="181" spans="1:80" x14ac:dyDescent="0.2">
      <c r="A181" s="236">
        <v>76</v>
      </c>
      <c r="B181" s="237" t="s">
        <v>368</v>
      </c>
      <c r="C181" s="238" t="s">
        <v>369</v>
      </c>
      <c r="D181" s="239" t="s">
        <v>206</v>
      </c>
      <c r="E181" s="240">
        <v>25</v>
      </c>
      <c r="F181" s="240">
        <v>0</v>
      </c>
      <c r="G181" s="241">
        <f>E181*F181</f>
        <v>0</v>
      </c>
      <c r="H181" s="242">
        <v>4.2540000000000001E-2</v>
      </c>
      <c r="I181" s="243">
        <f>E181*H181</f>
        <v>1.0635000000000001</v>
      </c>
      <c r="J181" s="242">
        <v>0</v>
      </c>
      <c r="K181" s="243">
        <f>E181*J181</f>
        <v>0</v>
      </c>
      <c r="O181" s="235">
        <v>2</v>
      </c>
      <c r="AA181" s="214">
        <v>1</v>
      </c>
      <c r="AB181" s="214">
        <v>1</v>
      </c>
      <c r="AC181" s="214">
        <v>1</v>
      </c>
      <c r="AZ181" s="214">
        <v>1</v>
      </c>
      <c r="BA181" s="214">
        <f>IF(AZ181=1,G181,0)</f>
        <v>0</v>
      </c>
      <c r="BB181" s="214">
        <f>IF(AZ181=2,G181,0)</f>
        <v>0</v>
      </c>
      <c r="BC181" s="214">
        <f>IF(AZ181=3,G181,0)</f>
        <v>0</v>
      </c>
      <c r="BD181" s="214">
        <f>IF(AZ181=4,G181,0)</f>
        <v>0</v>
      </c>
      <c r="BE181" s="214">
        <f>IF(AZ181=5,G181,0)</f>
        <v>0</v>
      </c>
      <c r="CA181" s="235">
        <v>1</v>
      </c>
      <c r="CB181" s="235">
        <v>1</v>
      </c>
    </row>
    <row r="182" spans="1:80" x14ac:dyDescent="0.2">
      <c r="A182" s="244"/>
      <c r="B182" s="248"/>
      <c r="C182" s="489" t="s">
        <v>370</v>
      </c>
      <c r="D182" s="490"/>
      <c r="E182" s="249">
        <v>25</v>
      </c>
      <c r="F182" s="250"/>
      <c r="G182" s="251"/>
      <c r="H182" s="252"/>
      <c r="I182" s="246"/>
      <c r="K182" s="246"/>
      <c r="M182" s="247">
        <v>25</v>
      </c>
      <c r="O182" s="235"/>
    </row>
    <row r="183" spans="1:80" x14ac:dyDescent="0.2">
      <c r="A183" s="253"/>
      <c r="B183" s="254" t="s">
        <v>101</v>
      </c>
      <c r="C183" s="255" t="s">
        <v>359</v>
      </c>
      <c r="D183" s="256"/>
      <c r="E183" s="257"/>
      <c r="F183" s="258"/>
      <c r="G183" s="259">
        <f>SUM(G175:G182)</f>
        <v>0</v>
      </c>
      <c r="H183" s="260"/>
      <c r="I183" s="261">
        <f>SUM(I175:I182)</f>
        <v>10.76797</v>
      </c>
      <c r="J183" s="260"/>
      <c r="K183" s="261">
        <f>SUM(K175:K182)</f>
        <v>0</v>
      </c>
      <c r="O183" s="235">
        <v>4</v>
      </c>
      <c r="BA183" s="262">
        <f>SUM(BA175:BA182)</f>
        <v>0</v>
      </c>
      <c r="BB183" s="262">
        <f>SUM(BB175:BB182)</f>
        <v>0</v>
      </c>
      <c r="BC183" s="262">
        <f>SUM(BC175:BC182)</f>
        <v>0</v>
      </c>
      <c r="BD183" s="262">
        <f>SUM(BD175:BD182)</f>
        <v>0</v>
      </c>
      <c r="BE183" s="262">
        <f>SUM(BE175:BE182)</f>
        <v>0</v>
      </c>
    </row>
    <row r="184" spans="1:80" x14ac:dyDescent="0.2">
      <c r="A184" s="227" t="s">
        <v>97</v>
      </c>
      <c r="B184" s="228" t="s">
        <v>371</v>
      </c>
      <c r="C184" s="229" t="s">
        <v>372</v>
      </c>
      <c r="D184" s="230"/>
      <c r="E184" s="231"/>
      <c r="F184" s="231"/>
      <c r="G184" s="232"/>
      <c r="H184" s="233"/>
      <c r="I184" s="234"/>
      <c r="J184" s="233"/>
      <c r="K184" s="234"/>
      <c r="O184" s="235">
        <v>1</v>
      </c>
    </row>
    <row r="185" spans="1:80" x14ac:dyDescent="0.2">
      <c r="A185" s="236">
        <v>77</v>
      </c>
      <c r="B185" s="237" t="s">
        <v>374</v>
      </c>
      <c r="C185" s="238" t="s">
        <v>375</v>
      </c>
      <c r="D185" s="239" t="s">
        <v>114</v>
      </c>
      <c r="E185" s="240">
        <v>442.2</v>
      </c>
      <c r="F185" s="240">
        <v>0</v>
      </c>
      <c r="G185" s="241">
        <f>E185*F185</f>
        <v>0</v>
      </c>
      <c r="H185" s="242">
        <v>3.338E-2</v>
      </c>
      <c r="I185" s="243">
        <f>E185*H185</f>
        <v>14.760636</v>
      </c>
      <c r="J185" s="242">
        <v>0</v>
      </c>
      <c r="K185" s="243">
        <f>E185*J185</f>
        <v>0</v>
      </c>
      <c r="O185" s="235">
        <v>2</v>
      </c>
      <c r="AA185" s="214">
        <v>1</v>
      </c>
      <c r="AB185" s="214">
        <v>1</v>
      </c>
      <c r="AC185" s="214">
        <v>1</v>
      </c>
      <c r="AZ185" s="214">
        <v>1</v>
      </c>
      <c r="BA185" s="214">
        <f>IF(AZ185=1,G185,0)</f>
        <v>0</v>
      </c>
      <c r="BB185" s="214">
        <f>IF(AZ185=2,G185,0)</f>
        <v>0</v>
      </c>
      <c r="BC185" s="214">
        <f>IF(AZ185=3,G185,0)</f>
        <v>0</v>
      </c>
      <c r="BD185" s="214">
        <f>IF(AZ185=4,G185,0)</f>
        <v>0</v>
      </c>
      <c r="BE185" s="214">
        <f>IF(AZ185=5,G185,0)</f>
        <v>0</v>
      </c>
      <c r="CA185" s="235">
        <v>1</v>
      </c>
      <c r="CB185" s="235">
        <v>1</v>
      </c>
    </row>
    <row r="186" spans="1:80" x14ac:dyDescent="0.2">
      <c r="A186" s="244"/>
      <c r="B186" s="248"/>
      <c r="C186" s="489" t="s">
        <v>376</v>
      </c>
      <c r="D186" s="490"/>
      <c r="E186" s="249">
        <v>442.2</v>
      </c>
      <c r="F186" s="250"/>
      <c r="G186" s="251"/>
      <c r="H186" s="252"/>
      <c r="I186" s="246"/>
      <c r="K186" s="246"/>
      <c r="M186" s="247" t="s">
        <v>376</v>
      </c>
      <c r="O186" s="235"/>
    </row>
    <row r="187" spans="1:80" ht="22.5" x14ac:dyDescent="0.2">
      <c r="A187" s="236">
        <v>78</v>
      </c>
      <c r="B187" s="237" t="s">
        <v>377</v>
      </c>
      <c r="C187" s="238" t="s">
        <v>378</v>
      </c>
      <c r="D187" s="239" t="s">
        <v>114</v>
      </c>
      <c r="E187" s="240">
        <v>884.4</v>
      </c>
      <c r="F187" s="240">
        <v>0</v>
      </c>
      <c r="G187" s="241">
        <f>E187*F187</f>
        <v>0</v>
      </c>
      <c r="H187" s="242">
        <v>0</v>
      </c>
      <c r="I187" s="243">
        <f>E187*H187</f>
        <v>0</v>
      </c>
      <c r="J187" s="242">
        <v>0</v>
      </c>
      <c r="K187" s="243">
        <f>E187*J187</f>
        <v>0</v>
      </c>
      <c r="O187" s="235">
        <v>2</v>
      </c>
      <c r="AA187" s="214">
        <v>1</v>
      </c>
      <c r="AB187" s="214">
        <v>1</v>
      </c>
      <c r="AC187" s="214">
        <v>1</v>
      </c>
      <c r="AZ187" s="214">
        <v>1</v>
      </c>
      <c r="BA187" s="214">
        <f>IF(AZ187=1,G187,0)</f>
        <v>0</v>
      </c>
      <c r="BB187" s="214">
        <f>IF(AZ187=2,G187,0)</f>
        <v>0</v>
      </c>
      <c r="BC187" s="214">
        <f>IF(AZ187=3,G187,0)</f>
        <v>0</v>
      </c>
      <c r="BD187" s="214">
        <f>IF(AZ187=4,G187,0)</f>
        <v>0</v>
      </c>
      <c r="BE187" s="214">
        <f>IF(AZ187=5,G187,0)</f>
        <v>0</v>
      </c>
      <c r="CA187" s="235">
        <v>1</v>
      </c>
      <c r="CB187" s="235">
        <v>1</v>
      </c>
    </row>
    <row r="188" spans="1:80" x14ac:dyDescent="0.2">
      <c r="A188" s="244"/>
      <c r="B188" s="248"/>
      <c r="C188" s="489" t="s">
        <v>379</v>
      </c>
      <c r="D188" s="490"/>
      <c r="E188" s="249">
        <v>884.4</v>
      </c>
      <c r="F188" s="250"/>
      <c r="G188" s="251"/>
      <c r="H188" s="252"/>
      <c r="I188" s="246"/>
      <c r="K188" s="246"/>
      <c r="M188" s="247" t="s">
        <v>379</v>
      </c>
      <c r="O188" s="235"/>
    </row>
    <row r="189" spans="1:80" x14ac:dyDescent="0.2">
      <c r="A189" s="236">
        <v>79</v>
      </c>
      <c r="B189" s="237" t="s">
        <v>380</v>
      </c>
      <c r="C189" s="238" t="s">
        <v>381</v>
      </c>
      <c r="D189" s="239" t="s">
        <v>114</v>
      </c>
      <c r="E189" s="240">
        <v>442</v>
      </c>
      <c r="F189" s="240">
        <v>0</v>
      </c>
      <c r="G189" s="241">
        <f>E189*F189</f>
        <v>0</v>
      </c>
      <c r="H189" s="242">
        <v>0</v>
      </c>
      <c r="I189" s="243">
        <f>E189*H189</f>
        <v>0</v>
      </c>
      <c r="J189" s="242">
        <v>0</v>
      </c>
      <c r="K189" s="243">
        <f>E189*J189</f>
        <v>0</v>
      </c>
      <c r="O189" s="235">
        <v>2</v>
      </c>
      <c r="AA189" s="214">
        <v>1</v>
      </c>
      <c r="AB189" s="214">
        <v>1</v>
      </c>
      <c r="AC189" s="214">
        <v>1</v>
      </c>
      <c r="AZ189" s="214">
        <v>1</v>
      </c>
      <c r="BA189" s="214">
        <f>IF(AZ189=1,G189,0)</f>
        <v>0</v>
      </c>
      <c r="BB189" s="214">
        <f>IF(AZ189=2,G189,0)</f>
        <v>0</v>
      </c>
      <c r="BC189" s="214">
        <f>IF(AZ189=3,G189,0)</f>
        <v>0</v>
      </c>
      <c r="BD189" s="214">
        <f>IF(AZ189=4,G189,0)</f>
        <v>0</v>
      </c>
      <c r="BE189" s="214">
        <f>IF(AZ189=5,G189,0)</f>
        <v>0</v>
      </c>
      <c r="CA189" s="235">
        <v>1</v>
      </c>
      <c r="CB189" s="235">
        <v>1</v>
      </c>
    </row>
    <row r="190" spans="1:80" x14ac:dyDescent="0.2">
      <c r="A190" s="244"/>
      <c r="B190" s="248"/>
      <c r="C190" s="489" t="s">
        <v>382</v>
      </c>
      <c r="D190" s="490"/>
      <c r="E190" s="249">
        <v>442</v>
      </c>
      <c r="F190" s="250"/>
      <c r="G190" s="251"/>
      <c r="H190" s="252"/>
      <c r="I190" s="246"/>
      <c r="K190" s="246"/>
      <c r="M190" s="247">
        <v>442</v>
      </c>
      <c r="O190" s="235"/>
    </row>
    <row r="191" spans="1:80" x14ac:dyDescent="0.2">
      <c r="A191" s="236">
        <v>80</v>
      </c>
      <c r="B191" s="237" t="s">
        <v>383</v>
      </c>
      <c r="C191" s="238" t="s">
        <v>384</v>
      </c>
      <c r="D191" s="239" t="s">
        <v>114</v>
      </c>
      <c r="E191" s="240">
        <v>200</v>
      </c>
      <c r="F191" s="240">
        <v>0</v>
      </c>
      <c r="G191" s="241">
        <f>E191*F191</f>
        <v>0</v>
      </c>
      <c r="H191" s="242">
        <v>3.4959999999999998E-2</v>
      </c>
      <c r="I191" s="243">
        <f>E191*H191</f>
        <v>6.992</v>
      </c>
      <c r="J191" s="242">
        <v>0</v>
      </c>
      <c r="K191" s="243">
        <f>E191*J191</f>
        <v>0</v>
      </c>
      <c r="O191" s="235">
        <v>2</v>
      </c>
      <c r="AA191" s="214">
        <v>1</v>
      </c>
      <c r="AB191" s="214">
        <v>1</v>
      </c>
      <c r="AC191" s="214">
        <v>1</v>
      </c>
      <c r="AZ191" s="214">
        <v>1</v>
      </c>
      <c r="BA191" s="214">
        <f>IF(AZ191=1,G191,0)</f>
        <v>0</v>
      </c>
      <c r="BB191" s="214">
        <f>IF(AZ191=2,G191,0)</f>
        <v>0</v>
      </c>
      <c r="BC191" s="214">
        <f>IF(AZ191=3,G191,0)</f>
        <v>0</v>
      </c>
      <c r="BD191" s="214">
        <f>IF(AZ191=4,G191,0)</f>
        <v>0</v>
      </c>
      <c r="BE191" s="214">
        <f>IF(AZ191=5,G191,0)</f>
        <v>0</v>
      </c>
      <c r="CA191" s="235">
        <v>1</v>
      </c>
      <c r="CB191" s="235">
        <v>1</v>
      </c>
    </row>
    <row r="192" spans="1:80" x14ac:dyDescent="0.2">
      <c r="A192" s="244"/>
      <c r="B192" s="248"/>
      <c r="C192" s="489" t="s">
        <v>385</v>
      </c>
      <c r="D192" s="490"/>
      <c r="E192" s="249">
        <v>200</v>
      </c>
      <c r="F192" s="250"/>
      <c r="G192" s="251"/>
      <c r="H192" s="252"/>
      <c r="I192" s="246"/>
      <c r="K192" s="246"/>
      <c r="M192" s="247">
        <v>200</v>
      </c>
      <c r="O192" s="235"/>
    </row>
    <row r="193" spans="1:80" x14ac:dyDescent="0.2">
      <c r="A193" s="236">
        <v>81</v>
      </c>
      <c r="B193" s="237" t="s">
        <v>386</v>
      </c>
      <c r="C193" s="238" t="s">
        <v>387</v>
      </c>
      <c r="D193" s="239" t="s">
        <v>114</v>
      </c>
      <c r="E193" s="240">
        <v>442</v>
      </c>
      <c r="F193" s="240">
        <v>0</v>
      </c>
      <c r="G193" s="241">
        <f>E193*F193</f>
        <v>0</v>
      </c>
      <c r="H193" s="242">
        <v>0</v>
      </c>
      <c r="I193" s="243">
        <f>E193*H193</f>
        <v>0</v>
      </c>
      <c r="J193" s="242">
        <v>0</v>
      </c>
      <c r="K193" s="243">
        <f>E193*J193</f>
        <v>0</v>
      </c>
      <c r="O193" s="235">
        <v>2</v>
      </c>
      <c r="AA193" s="214">
        <v>1</v>
      </c>
      <c r="AB193" s="214">
        <v>1</v>
      </c>
      <c r="AC193" s="214">
        <v>1</v>
      </c>
      <c r="AZ193" s="214">
        <v>1</v>
      </c>
      <c r="BA193" s="214">
        <f>IF(AZ193=1,G193,0)</f>
        <v>0</v>
      </c>
      <c r="BB193" s="214">
        <f>IF(AZ193=2,G193,0)</f>
        <v>0</v>
      </c>
      <c r="BC193" s="214">
        <f>IF(AZ193=3,G193,0)</f>
        <v>0</v>
      </c>
      <c r="BD193" s="214">
        <f>IF(AZ193=4,G193,0)</f>
        <v>0</v>
      </c>
      <c r="BE193" s="214">
        <f>IF(AZ193=5,G193,0)</f>
        <v>0</v>
      </c>
      <c r="CA193" s="235">
        <v>1</v>
      </c>
      <c r="CB193" s="235">
        <v>1</v>
      </c>
    </row>
    <row r="194" spans="1:80" x14ac:dyDescent="0.2">
      <c r="A194" s="244"/>
      <c r="B194" s="248"/>
      <c r="C194" s="489" t="s">
        <v>382</v>
      </c>
      <c r="D194" s="490"/>
      <c r="E194" s="249">
        <v>442</v>
      </c>
      <c r="F194" s="250"/>
      <c r="G194" s="251"/>
      <c r="H194" s="252"/>
      <c r="I194" s="246"/>
      <c r="K194" s="246"/>
      <c r="M194" s="247">
        <v>442</v>
      </c>
      <c r="O194" s="235"/>
    </row>
    <row r="195" spans="1:80" x14ac:dyDescent="0.2">
      <c r="A195" s="236">
        <v>82</v>
      </c>
      <c r="B195" s="237" t="s">
        <v>388</v>
      </c>
      <c r="C195" s="238" t="s">
        <v>389</v>
      </c>
      <c r="D195" s="239" t="s">
        <v>114</v>
      </c>
      <c r="E195" s="240">
        <v>884</v>
      </c>
      <c r="F195" s="240">
        <v>0</v>
      </c>
      <c r="G195" s="241">
        <f>E195*F195</f>
        <v>0</v>
      </c>
      <c r="H195" s="242">
        <v>0</v>
      </c>
      <c r="I195" s="243">
        <f>E195*H195</f>
        <v>0</v>
      </c>
      <c r="J195" s="242">
        <v>0</v>
      </c>
      <c r="K195" s="243">
        <f>E195*J195</f>
        <v>0</v>
      </c>
      <c r="O195" s="235">
        <v>2</v>
      </c>
      <c r="AA195" s="214">
        <v>1</v>
      </c>
      <c r="AB195" s="214">
        <v>1</v>
      </c>
      <c r="AC195" s="214">
        <v>1</v>
      </c>
      <c r="AZ195" s="214">
        <v>1</v>
      </c>
      <c r="BA195" s="214">
        <f>IF(AZ195=1,G195,0)</f>
        <v>0</v>
      </c>
      <c r="BB195" s="214">
        <f>IF(AZ195=2,G195,0)</f>
        <v>0</v>
      </c>
      <c r="BC195" s="214">
        <f>IF(AZ195=3,G195,0)</f>
        <v>0</v>
      </c>
      <c r="BD195" s="214">
        <f>IF(AZ195=4,G195,0)</f>
        <v>0</v>
      </c>
      <c r="BE195" s="214">
        <f>IF(AZ195=5,G195,0)</f>
        <v>0</v>
      </c>
      <c r="CA195" s="235">
        <v>1</v>
      </c>
      <c r="CB195" s="235">
        <v>1</v>
      </c>
    </row>
    <row r="196" spans="1:80" x14ac:dyDescent="0.2">
      <c r="A196" s="244"/>
      <c r="B196" s="248"/>
      <c r="C196" s="489" t="s">
        <v>390</v>
      </c>
      <c r="D196" s="490"/>
      <c r="E196" s="249">
        <v>884</v>
      </c>
      <c r="F196" s="250"/>
      <c r="G196" s="251"/>
      <c r="H196" s="252"/>
      <c r="I196" s="246"/>
      <c r="K196" s="246"/>
      <c r="M196" s="247" t="s">
        <v>390</v>
      </c>
      <c r="O196" s="235"/>
    </row>
    <row r="197" spans="1:80" x14ac:dyDescent="0.2">
      <c r="A197" s="236">
        <v>83</v>
      </c>
      <c r="B197" s="237" t="s">
        <v>391</v>
      </c>
      <c r="C197" s="238" t="s">
        <v>392</v>
      </c>
      <c r="D197" s="239" t="s">
        <v>114</v>
      </c>
      <c r="E197" s="240">
        <v>442</v>
      </c>
      <c r="F197" s="240">
        <v>0</v>
      </c>
      <c r="G197" s="241">
        <f>E197*F197</f>
        <v>0</v>
      </c>
      <c r="H197" s="242">
        <v>0</v>
      </c>
      <c r="I197" s="243">
        <f>E197*H197</f>
        <v>0</v>
      </c>
      <c r="J197" s="242">
        <v>0</v>
      </c>
      <c r="K197" s="243">
        <f>E197*J197</f>
        <v>0</v>
      </c>
      <c r="O197" s="235">
        <v>2</v>
      </c>
      <c r="AA197" s="214">
        <v>1</v>
      </c>
      <c r="AB197" s="214">
        <v>1</v>
      </c>
      <c r="AC197" s="214">
        <v>1</v>
      </c>
      <c r="AZ197" s="214">
        <v>1</v>
      </c>
      <c r="BA197" s="214">
        <f>IF(AZ197=1,G197,0)</f>
        <v>0</v>
      </c>
      <c r="BB197" s="214">
        <f>IF(AZ197=2,G197,0)</f>
        <v>0</v>
      </c>
      <c r="BC197" s="214">
        <f>IF(AZ197=3,G197,0)</f>
        <v>0</v>
      </c>
      <c r="BD197" s="214">
        <f>IF(AZ197=4,G197,0)</f>
        <v>0</v>
      </c>
      <c r="BE197" s="214">
        <f>IF(AZ197=5,G197,0)</f>
        <v>0</v>
      </c>
      <c r="CA197" s="235">
        <v>1</v>
      </c>
      <c r="CB197" s="235">
        <v>1</v>
      </c>
    </row>
    <row r="198" spans="1:80" x14ac:dyDescent="0.2">
      <c r="A198" s="244"/>
      <c r="B198" s="248"/>
      <c r="C198" s="489" t="s">
        <v>382</v>
      </c>
      <c r="D198" s="490"/>
      <c r="E198" s="249">
        <v>442</v>
      </c>
      <c r="F198" s="250"/>
      <c r="G198" s="251"/>
      <c r="H198" s="252"/>
      <c r="I198" s="246"/>
      <c r="K198" s="246"/>
      <c r="M198" s="247">
        <v>442</v>
      </c>
      <c r="O198" s="235"/>
    </row>
    <row r="199" spans="1:80" x14ac:dyDescent="0.2">
      <c r="A199" s="253"/>
      <c r="B199" s="254" t="s">
        <v>101</v>
      </c>
      <c r="C199" s="255" t="s">
        <v>373</v>
      </c>
      <c r="D199" s="256"/>
      <c r="E199" s="257"/>
      <c r="F199" s="258"/>
      <c r="G199" s="259">
        <f>SUM(G184:G198)</f>
        <v>0</v>
      </c>
      <c r="H199" s="260"/>
      <c r="I199" s="261">
        <f>SUM(I184:I198)</f>
        <v>21.752635999999999</v>
      </c>
      <c r="J199" s="260"/>
      <c r="K199" s="261">
        <f>SUM(K184:K198)</f>
        <v>0</v>
      </c>
      <c r="O199" s="235">
        <v>4</v>
      </c>
      <c r="BA199" s="262">
        <f>SUM(BA184:BA198)</f>
        <v>0</v>
      </c>
      <c r="BB199" s="262">
        <f>SUM(BB184:BB198)</f>
        <v>0</v>
      </c>
      <c r="BC199" s="262">
        <f>SUM(BC184:BC198)</f>
        <v>0</v>
      </c>
      <c r="BD199" s="262">
        <f>SUM(BD184:BD198)</f>
        <v>0</v>
      </c>
      <c r="BE199" s="262">
        <f>SUM(BE184:BE198)</f>
        <v>0</v>
      </c>
    </row>
    <row r="200" spans="1:80" x14ac:dyDescent="0.2">
      <c r="A200" s="227" t="s">
        <v>97</v>
      </c>
      <c r="B200" s="228" t="s">
        <v>393</v>
      </c>
      <c r="C200" s="229" t="s">
        <v>394</v>
      </c>
      <c r="D200" s="230"/>
      <c r="E200" s="231"/>
      <c r="F200" s="231"/>
      <c r="G200" s="232"/>
      <c r="H200" s="233"/>
      <c r="I200" s="234"/>
      <c r="J200" s="233"/>
      <c r="K200" s="234"/>
      <c r="O200" s="235">
        <v>1</v>
      </c>
    </row>
    <row r="201" spans="1:80" x14ac:dyDescent="0.2">
      <c r="A201" s="236">
        <v>84</v>
      </c>
      <c r="B201" s="237" t="s">
        <v>396</v>
      </c>
      <c r="C201" s="238" t="s">
        <v>397</v>
      </c>
      <c r="D201" s="239" t="s">
        <v>114</v>
      </c>
      <c r="E201" s="240">
        <v>219.06</v>
      </c>
      <c r="F201" s="240">
        <v>0</v>
      </c>
      <c r="G201" s="241">
        <f>E201*F201</f>
        <v>0</v>
      </c>
      <c r="H201" s="242">
        <v>0</v>
      </c>
      <c r="I201" s="243">
        <f>E201*H201</f>
        <v>0</v>
      </c>
      <c r="J201" s="242">
        <v>0</v>
      </c>
      <c r="K201" s="243">
        <f>E201*J201</f>
        <v>0</v>
      </c>
      <c r="O201" s="235">
        <v>2</v>
      </c>
      <c r="AA201" s="214">
        <v>1</v>
      </c>
      <c r="AB201" s="214">
        <v>1</v>
      </c>
      <c r="AC201" s="214">
        <v>1</v>
      </c>
      <c r="AZ201" s="214">
        <v>1</v>
      </c>
      <c r="BA201" s="214">
        <f>IF(AZ201=1,G201,0)</f>
        <v>0</v>
      </c>
      <c r="BB201" s="214">
        <f>IF(AZ201=2,G201,0)</f>
        <v>0</v>
      </c>
      <c r="BC201" s="214">
        <f>IF(AZ201=3,G201,0)</f>
        <v>0</v>
      </c>
      <c r="BD201" s="214">
        <f>IF(AZ201=4,G201,0)</f>
        <v>0</v>
      </c>
      <c r="BE201" s="214">
        <f>IF(AZ201=5,G201,0)</f>
        <v>0</v>
      </c>
      <c r="CA201" s="235">
        <v>1</v>
      </c>
      <c r="CB201" s="235">
        <v>1</v>
      </c>
    </row>
    <row r="202" spans="1:80" x14ac:dyDescent="0.2">
      <c r="A202" s="253"/>
      <c r="B202" s="254" t="s">
        <v>101</v>
      </c>
      <c r="C202" s="255" t="s">
        <v>395</v>
      </c>
      <c r="D202" s="256"/>
      <c r="E202" s="257"/>
      <c r="F202" s="258"/>
      <c r="G202" s="259">
        <f>SUM(G200:G201)</f>
        <v>0</v>
      </c>
      <c r="H202" s="260"/>
      <c r="I202" s="261">
        <f>SUM(I200:I201)</f>
        <v>0</v>
      </c>
      <c r="J202" s="260"/>
      <c r="K202" s="261">
        <f>SUM(K200:K201)</f>
        <v>0</v>
      </c>
      <c r="O202" s="235">
        <v>4</v>
      </c>
      <c r="BA202" s="262">
        <f>SUM(BA200:BA201)</f>
        <v>0</v>
      </c>
      <c r="BB202" s="262">
        <f>SUM(BB200:BB201)</f>
        <v>0</v>
      </c>
      <c r="BC202" s="262">
        <f>SUM(BC200:BC201)</f>
        <v>0</v>
      </c>
      <c r="BD202" s="262">
        <f>SUM(BD200:BD201)</f>
        <v>0</v>
      </c>
      <c r="BE202" s="262">
        <f>SUM(BE200:BE201)</f>
        <v>0</v>
      </c>
    </row>
    <row r="203" spans="1:80" x14ac:dyDescent="0.2">
      <c r="A203" s="227" t="s">
        <v>97</v>
      </c>
      <c r="B203" s="228" t="s">
        <v>398</v>
      </c>
      <c r="C203" s="229" t="s">
        <v>399</v>
      </c>
      <c r="D203" s="230"/>
      <c r="E203" s="231"/>
      <c r="F203" s="231"/>
      <c r="G203" s="232"/>
      <c r="H203" s="233"/>
      <c r="I203" s="234"/>
      <c r="J203" s="233"/>
      <c r="K203" s="234"/>
      <c r="O203" s="235">
        <v>1</v>
      </c>
    </row>
    <row r="204" spans="1:80" x14ac:dyDescent="0.2">
      <c r="A204" s="236">
        <v>85</v>
      </c>
      <c r="B204" s="237" t="s">
        <v>401</v>
      </c>
      <c r="C204" s="238" t="s">
        <v>402</v>
      </c>
      <c r="D204" s="239" t="s">
        <v>114</v>
      </c>
      <c r="E204" s="240">
        <v>14.35</v>
      </c>
      <c r="F204" s="240">
        <v>0</v>
      </c>
      <c r="G204" s="241">
        <f>E204*F204</f>
        <v>0</v>
      </c>
      <c r="H204" s="242">
        <v>0</v>
      </c>
      <c r="I204" s="243">
        <f>E204*H204</f>
        <v>0</v>
      </c>
      <c r="J204" s="242">
        <v>-0.13100000000000001</v>
      </c>
      <c r="K204" s="243">
        <f>E204*J204</f>
        <v>-1.87985</v>
      </c>
      <c r="O204" s="235">
        <v>2</v>
      </c>
      <c r="AA204" s="214">
        <v>1</v>
      </c>
      <c r="AB204" s="214">
        <v>0</v>
      </c>
      <c r="AC204" s="214">
        <v>0</v>
      </c>
      <c r="AZ204" s="214">
        <v>1</v>
      </c>
      <c r="BA204" s="214">
        <f>IF(AZ204=1,G204,0)</f>
        <v>0</v>
      </c>
      <c r="BB204" s="214">
        <f>IF(AZ204=2,G204,0)</f>
        <v>0</v>
      </c>
      <c r="BC204" s="214">
        <f>IF(AZ204=3,G204,0)</f>
        <v>0</v>
      </c>
      <c r="BD204" s="214">
        <f>IF(AZ204=4,G204,0)</f>
        <v>0</v>
      </c>
      <c r="BE204" s="214">
        <f>IF(AZ204=5,G204,0)</f>
        <v>0</v>
      </c>
      <c r="CA204" s="235">
        <v>1</v>
      </c>
      <c r="CB204" s="235">
        <v>0</v>
      </c>
    </row>
    <row r="205" spans="1:80" x14ac:dyDescent="0.2">
      <c r="A205" s="244"/>
      <c r="B205" s="248"/>
      <c r="C205" s="489" t="s">
        <v>403</v>
      </c>
      <c r="D205" s="490"/>
      <c r="E205" s="249">
        <v>14.35</v>
      </c>
      <c r="F205" s="250"/>
      <c r="G205" s="251"/>
      <c r="H205" s="252"/>
      <c r="I205" s="246"/>
      <c r="K205" s="246"/>
      <c r="M205" s="247" t="s">
        <v>403</v>
      </c>
      <c r="O205" s="235"/>
    </row>
    <row r="206" spans="1:80" x14ac:dyDescent="0.2">
      <c r="A206" s="236">
        <v>86</v>
      </c>
      <c r="B206" s="237" t="s">
        <v>404</v>
      </c>
      <c r="C206" s="238" t="s">
        <v>405</v>
      </c>
      <c r="D206" s="239" t="s">
        <v>114</v>
      </c>
      <c r="E206" s="240">
        <v>57.08</v>
      </c>
      <c r="F206" s="240">
        <v>0</v>
      </c>
      <c r="G206" s="241">
        <f>E206*F206</f>
        <v>0</v>
      </c>
      <c r="H206" s="242">
        <v>0</v>
      </c>
      <c r="I206" s="243">
        <f>E206*H206</f>
        <v>0</v>
      </c>
      <c r="J206" s="242">
        <v>-0.26100000000000001</v>
      </c>
      <c r="K206" s="243">
        <f>E206*J206</f>
        <v>-14.897880000000001</v>
      </c>
      <c r="O206" s="235">
        <v>2</v>
      </c>
      <c r="AA206" s="214">
        <v>1</v>
      </c>
      <c r="AB206" s="214">
        <v>1</v>
      </c>
      <c r="AC206" s="214">
        <v>1</v>
      </c>
      <c r="AZ206" s="214">
        <v>1</v>
      </c>
      <c r="BA206" s="214">
        <f>IF(AZ206=1,G206,0)</f>
        <v>0</v>
      </c>
      <c r="BB206" s="214">
        <f>IF(AZ206=2,G206,0)</f>
        <v>0</v>
      </c>
      <c r="BC206" s="214">
        <f>IF(AZ206=3,G206,0)</f>
        <v>0</v>
      </c>
      <c r="BD206" s="214">
        <f>IF(AZ206=4,G206,0)</f>
        <v>0</v>
      </c>
      <c r="BE206" s="214">
        <f>IF(AZ206=5,G206,0)</f>
        <v>0</v>
      </c>
      <c r="CA206" s="235">
        <v>1</v>
      </c>
      <c r="CB206" s="235">
        <v>1</v>
      </c>
    </row>
    <row r="207" spans="1:80" x14ac:dyDescent="0.2">
      <c r="A207" s="244"/>
      <c r="B207" s="248"/>
      <c r="C207" s="489" t="s">
        <v>406</v>
      </c>
      <c r="D207" s="490"/>
      <c r="E207" s="249">
        <v>57.08</v>
      </c>
      <c r="F207" s="250"/>
      <c r="G207" s="251"/>
      <c r="H207" s="252"/>
      <c r="I207" s="246"/>
      <c r="K207" s="246"/>
      <c r="M207" s="247" t="s">
        <v>406</v>
      </c>
      <c r="O207" s="235"/>
    </row>
    <row r="208" spans="1:80" x14ac:dyDescent="0.2">
      <c r="A208" s="236">
        <v>87</v>
      </c>
      <c r="B208" s="237" t="s">
        <v>407</v>
      </c>
      <c r="C208" s="238" t="s">
        <v>408</v>
      </c>
      <c r="D208" s="239" t="s">
        <v>210</v>
      </c>
      <c r="E208" s="240">
        <v>56</v>
      </c>
      <c r="F208" s="240">
        <v>0</v>
      </c>
      <c r="G208" s="241">
        <f>E208*F208</f>
        <v>0</v>
      </c>
      <c r="H208" s="242">
        <v>0</v>
      </c>
      <c r="I208" s="243">
        <f>E208*H208</f>
        <v>0</v>
      </c>
      <c r="J208" s="242">
        <v>0</v>
      </c>
      <c r="K208" s="243">
        <f>E208*J208</f>
        <v>0</v>
      </c>
      <c r="O208" s="235">
        <v>2</v>
      </c>
      <c r="AA208" s="214">
        <v>1</v>
      </c>
      <c r="AB208" s="214">
        <v>1</v>
      </c>
      <c r="AC208" s="214">
        <v>1</v>
      </c>
      <c r="AZ208" s="214">
        <v>1</v>
      </c>
      <c r="BA208" s="214">
        <f>IF(AZ208=1,G208,0)</f>
        <v>0</v>
      </c>
      <c r="BB208" s="214">
        <f>IF(AZ208=2,G208,0)</f>
        <v>0</v>
      </c>
      <c r="BC208" s="214">
        <f>IF(AZ208=3,G208,0)</f>
        <v>0</v>
      </c>
      <c r="BD208" s="214">
        <f>IF(AZ208=4,G208,0)</f>
        <v>0</v>
      </c>
      <c r="BE208" s="214">
        <f>IF(AZ208=5,G208,0)</f>
        <v>0</v>
      </c>
      <c r="CA208" s="235">
        <v>1</v>
      </c>
      <c r="CB208" s="235">
        <v>1</v>
      </c>
    </row>
    <row r="209" spans="1:80" x14ac:dyDescent="0.2">
      <c r="A209" s="244"/>
      <c r="B209" s="248"/>
      <c r="C209" s="489" t="s">
        <v>409</v>
      </c>
      <c r="D209" s="490"/>
      <c r="E209" s="249">
        <v>56</v>
      </c>
      <c r="F209" s="250"/>
      <c r="G209" s="251"/>
      <c r="H209" s="252"/>
      <c r="I209" s="246"/>
      <c r="K209" s="246"/>
      <c r="M209" s="247">
        <v>56</v>
      </c>
      <c r="O209" s="235"/>
    </row>
    <row r="210" spans="1:80" x14ac:dyDescent="0.2">
      <c r="A210" s="236">
        <v>88</v>
      </c>
      <c r="B210" s="237" t="s">
        <v>410</v>
      </c>
      <c r="C210" s="238" t="s">
        <v>411</v>
      </c>
      <c r="D210" s="239" t="s">
        <v>114</v>
      </c>
      <c r="E210" s="240">
        <v>30.831800000000001</v>
      </c>
      <c r="F210" s="240">
        <v>0</v>
      </c>
      <c r="G210" s="241">
        <f>E210*F210</f>
        <v>0</v>
      </c>
      <c r="H210" s="242">
        <v>1E-3</v>
      </c>
      <c r="I210" s="243">
        <f>E210*H210</f>
        <v>3.0831800000000003E-2</v>
      </c>
      <c r="J210" s="242">
        <v>-3.1E-2</v>
      </c>
      <c r="K210" s="243">
        <f>E210*J210</f>
        <v>-0.95578580000000002</v>
      </c>
      <c r="O210" s="235">
        <v>2</v>
      </c>
      <c r="AA210" s="214">
        <v>1</v>
      </c>
      <c r="AB210" s="214">
        <v>1</v>
      </c>
      <c r="AC210" s="214">
        <v>1</v>
      </c>
      <c r="AZ210" s="214">
        <v>1</v>
      </c>
      <c r="BA210" s="214">
        <f>IF(AZ210=1,G210,0)</f>
        <v>0</v>
      </c>
      <c r="BB210" s="214">
        <f>IF(AZ210=2,G210,0)</f>
        <v>0</v>
      </c>
      <c r="BC210" s="214">
        <f>IF(AZ210=3,G210,0)</f>
        <v>0</v>
      </c>
      <c r="BD210" s="214">
        <f>IF(AZ210=4,G210,0)</f>
        <v>0</v>
      </c>
      <c r="BE210" s="214">
        <f>IF(AZ210=5,G210,0)</f>
        <v>0</v>
      </c>
      <c r="CA210" s="235">
        <v>1</v>
      </c>
      <c r="CB210" s="235">
        <v>1</v>
      </c>
    </row>
    <row r="211" spans="1:80" ht="22.5" x14ac:dyDescent="0.2">
      <c r="A211" s="244"/>
      <c r="B211" s="248"/>
      <c r="C211" s="489" t="s">
        <v>412</v>
      </c>
      <c r="D211" s="490"/>
      <c r="E211" s="249">
        <v>26.261099999999999</v>
      </c>
      <c r="F211" s="250"/>
      <c r="G211" s="251"/>
      <c r="H211" s="252"/>
      <c r="I211" s="246"/>
      <c r="K211" s="246"/>
      <c r="M211" s="247" t="s">
        <v>412</v>
      </c>
      <c r="O211" s="235"/>
    </row>
    <row r="212" spans="1:80" x14ac:dyDescent="0.2">
      <c r="A212" s="244"/>
      <c r="B212" s="248"/>
      <c r="C212" s="489" t="s">
        <v>413</v>
      </c>
      <c r="D212" s="490"/>
      <c r="E212" s="249">
        <v>4.5708000000000002</v>
      </c>
      <c r="F212" s="250"/>
      <c r="G212" s="251"/>
      <c r="H212" s="252"/>
      <c r="I212" s="246"/>
      <c r="K212" s="246"/>
      <c r="M212" s="247" t="s">
        <v>413</v>
      </c>
      <c r="O212" s="235"/>
    </row>
    <row r="213" spans="1:80" x14ac:dyDescent="0.2">
      <c r="A213" s="236">
        <v>89</v>
      </c>
      <c r="B213" s="237" t="s">
        <v>414</v>
      </c>
      <c r="C213" s="238" t="s">
        <v>415</v>
      </c>
      <c r="D213" s="239" t="s">
        <v>114</v>
      </c>
      <c r="E213" s="240">
        <v>37.604999999999997</v>
      </c>
      <c r="F213" s="240">
        <v>0</v>
      </c>
      <c r="G213" s="241">
        <f>E213*F213</f>
        <v>0</v>
      </c>
      <c r="H213" s="242">
        <v>0</v>
      </c>
      <c r="I213" s="243">
        <f>E213*H213</f>
        <v>0</v>
      </c>
      <c r="J213" s="242">
        <v>-4.0000000000000001E-3</v>
      </c>
      <c r="K213" s="243">
        <f>E213*J213</f>
        <v>-0.15042</v>
      </c>
      <c r="O213" s="235">
        <v>2</v>
      </c>
      <c r="AA213" s="214">
        <v>1</v>
      </c>
      <c r="AB213" s="214">
        <v>1</v>
      </c>
      <c r="AC213" s="214">
        <v>1</v>
      </c>
      <c r="AZ213" s="214">
        <v>1</v>
      </c>
      <c r="BA213" s="214">
        <f>IF(AZ213=1,G213,0)</f>
        <v>0</v>
      </c>
      <c r="BB213" s="214">
        <f>IF(AZ213=2,G213,0)</f>
        <v>0</v>
      </c>
      <c r="BC213" s="214">
        <f>IF(AZ213=3,G213,0)</f>
        <v>0</v>
      </c>
      <c r="BD213" s="214">
        <f>IF(AZ213=4,G213,0)</f>
        <v>0</v>
      </c>
      <c r="BE213" s="214">
        <f>IF(AZ213=5,G213,0)</f>
        <v>0</v>
      </c>
      <c r="CA213" s="235">
        <v>1</v>
      </c>
      <c r="CB213" s="235">
        <v>1</v>
      </c>
    </row>
    <row r="214" spans="1:80" x14ac:dyDescent="0.2">
      <c r="A214" s="244"/>
      <c r="B214" s="248"/>
      <c r="C214" s="489" t="s">
        <v>416</v>
      </c>
      <c r="D214" s="490"/>
      <c r="E214" s="249">
        <v>37.604999999999997</v>
      </c>
      <c r="F214" s="250"/>
      <c r="G214" s="251"/>
      <c r="H214" s="252"/>
      <c r="I214" s="246"/>
      <c r="K214" s="246"/>
      <c r="M214" s="247" t="s">
        <v>416</v>
      </c>
      <c r="O214" s="235"/>
    </row>
    <row r="215" spans="1:80" x14ac:dyDescent="0.2">
      <c r="A215" s="236">
        <v>90</v>
      </c>
      <c r="B215" s="237" t="s">
        <v>417</v>
      </c>
      <c r="C215" s="238" t="s">
        <v>418</v>
      </c>
      <c r="D215" s="239" t="s">
        <v>114</v>
      </c>
      <c r="E215" s="240">
        <v>20</v>
      </c>
      <c r="F215" s="240">
        <v>0</v>
      </c>
      <c r="G215" s="241">
        <f>E215*F215</f>
        <v>0</v>
      </c>
      <c r="H215" s="242">
        <v>0</v>
      </c>
      <c r="I215" s="243">
        <f>E215*H215</f>
        <v>0</v>
      </c>
      <c r="J215" s="242">
        <v>-7.5999999999999998E-2</v>
      </c>
      <c r="K215" s="243">
        <f>E215*J215</f>
        <v>-1.52</v>
      </c>
      <c r="O215" s="235">
        <v>2</v>
      </c>
      <c r="AA215" s="214">
        <v>1</v>
      </c>
      <c r="AB215" s="214">
        <v>0</v>
      </c>
      <c r="AC215" s="214">
        <v>0</v>
      </c>
      <c r="AZ215" s="214">
        <v>1</v>
      </c>
      <c r="BA215" s="214">
        <f>IF(AZ215=1,G215,0)</f>
        <v>0</v>
      </c>
      <c r="BB215" s="214">
        <f>IF(AZ215=2,G215,0)</f>
        <v>0</v>
      </c>
      <c r="BC215" s="214">
        <f>IF(AZ215=3,G215,0)</f>
        <v>0</v>
      </c>
      <c r="BD215" s="214">
        <f>IF(AZ215=4,G215,0)</f>
        <v>0</v>
      </c>
      <c r="BE215" s="214">
        <f>IF(AZ215=5,G215,0)</f>
        <v>0</v>
      </c>
      <c r="CA215" s="235">
        <v>1</v>
      </c>
      <c r="CB215" s="235">
        <v>0</v>
      </c>
    </row>
    <row r="216" spans="1:80" x14ac:dyDescent="0.2">
      <c r="A216" s="244"/>
      <c r="B216" s="248"/>
      <c r="C216" s="489" t="s">
        <v>419</v>
      </c>
      <c r="D216" s="490"/>
      <c r="E216" s="249">
        <v>7.2</v>
      </c>
      <c r="F216" s="250"/>
      <c r="G216" s="251"/>
      <c r="H216" s="252"/>
      <c r="I216" s="246"/>
      <c r="K216" s="246"/>
      <c r="M216" s="247" t="s">
        <v>419</v>
      </c>
      <c r="O216" s="235"/>
    </row>
    <row r="217" spans="1:80" x14ac:dyDescent="0.2">
      <c r="A217" s="244"/>
      <c r="B217" s="248"/>
      <c r="C217" s="489" t="s">
        <v>420</v>
      </c>
      <c r="D217" s="490"/>
      <c r="E217" s="249">
        <v>8</v>
      </c>
      <c r="F217" s="250"/>
      <c r="G217" s="251"/>
      <c r="H217" s="252"/>
      <c r="I217" s="246"/>
      <c r="K217" s="246"/>
      <c r="M217" s="247" t="s">
        <v>420</v>
      </c>
      <c r="O217" s="235"/>
    </row>
    <row r="218" spans="1:80" x14ac:dyDescent="0.2">
      <c r="A218" s="244"/>
      <c r="B218" s="248"/>
      <c r="C218" s="489" t="s">
        <v>421</v>
      </c>
      <c r="D218" s="490"/>
      <c r="E218" s="249">
        <v>4.8</v>
      </c>
      <c r="F218" s="250"/>
      <c r="G218" s="251"/>
      <c r="H218" s="252"/>
      <c r="I218" s="246"/>
      <c r="K218" s="246"/>
      <c r="M218" s="247" t="s">
        <v>421</v>
      </c>
      <c r="O218" s="235"/>
    </row>
    <row r="219" spans="1:80" x14ac:dyDescent="0.2">
      <c r="A219" s="253"/>
      <c r="B219" s="254" t="s">
        <v>101</v>
      </c>
      <c r="C219" s="255" t="s">
        <v>400</v>
      </c>
      <c r="D219" s="256"/>
      <c r="E219" s="257"/>
      <c r="F219" s="258"/>
      <c r="G219" s="259">
        <f>SUM(G203:G218)</f>
        <v>0</v>
      </c>
      <c r="H219" s="260"/>
      <c r="I219" s="261">
        <f>SUM(I203:I218)</f>
        <v>3.0831800000000003E-2</v>
      </c>
      <c r="J219" s="260"/>
      <c r="K219" s="261">
        <f>SUM(K203:K218)</f>
        <v>-19.403935800000003</v>
      </c>
      <c r="O219" s="235">
        <v>4</v>
      </c>
      <c r="BA219" s="262">
        <f>SUM(BA203:BA218)</f>
        <v>0</v>
      </c>
      <c r="BB219" s="262">
        <f>SUM(BB203:BB218)</f>
        <v>0</v>
      </c>
      <c r="BC219" s="262">
        <f>SUM(BC203:BC218)</f>
        <v>0</v>
      </c>
      <c r="BD219" s="262">
        <f>SUM(BD203:BD218)</f>
        <v>0</v>
      </c>
      <c r="BE219" s="262">
        <f>SUM(BE203:BE218)</f>
        <v>0</v>
      </c>
    </row>
    <row r="220" spans="1:80" x14ac:dyDescent="0.2">
      <c r="A220" s="227" t="s">
        <v>97</v>
      </c>
      <c r="B220" s="228" t="s">
        <v>422</v>
      </c>
      <c r="C220" s="229" t="s">
        <v>423</v>
      </c>
      <c r="D220" s="230"/>
      <c r="E220" s="231"/>
      <c r="F220" s="231"/>
      <c r="G220" s="232"/>
      <c r="H220" s="233"/>
      <c r="I220" s="234"/>
      <c r="J220" s="233"/>
      <c r="K220" s="234"/>
      <c r="O220" s="235">
        <v>1</v>
      </c>
    </row>
    <row r="221" spans="1:80" x14ac:dyDescent="0.2">
      <c r="A221" s="236">
        <v>91</v>
      </c>
      <c r="B221" s="237" t="s">
        <v>425</v>
      </c>
      <c r="C221" s="238" t="s">
        <v>426</v>
      </c>
      <c r="D221" s="239" t="s">
        <v>114</v>
      </c>
      <c r="E221" s="240">
        <v>219.06</v>
      </c>
      <c r="F221" s="240">
        <v>0</v>
      </c>
      <c r="G221" s="241">
        <f>E221*F221</f>
        <v>0</v>
      </c>
      <c r="H221" s="242">
        <v>0</v>
      </c>
      <c r="I221" s="243">
        <f>E221*H221</f>
        <v>0</v>
      </c>
      <c r="J221" s="242">
        <v>-4.0000000000000001E-3</v>
      </c>
      <c r="K221" s="243">
        <f>E221*J221</f>
        <v>-0.87624000000000002</v>
      </c>
      <c r="O221" s="235">
        <v>2</v>
      </c>
      <c r="AA221" s="214">
        <v>1</v>
      </c>
      <c r="AB221" s="214">
        <v>1</v>
      </c>
      <c r="AC221" s="214">
        <v>1</v>
      </c>
      <c r="AZ221" s="214">
        <v>1</v>
      </c>
      <c r="BA221" s="214">
        <f>IF(AZ221=1,G221,0)</f>
        <v>0</v>
      </c>
      <c r="BB221" s="214">
        <f>IF(AZ221=2,G221,0)</f>
        <v>0</v>
      </c>
      <c r="BC221" s="214">
        <f>IF(AZ221=3,G221,0)</f>
        <v>0</v>
      </c>
      <c r="BD221" s="214">
        <f>IF(AZ221=4,G221,0)</f>
        <v>0</v>
      </c>
      <c r="BE221" s="214">
        <f>IF(AZ221=5,G221,0)</f>
        <v>0</v>
      </c>
      <c r="CA221" s="235">
        <v>1</v>
      </c>
      <c r="CB221" s="235">
        <v>1</v>
      </c>
    </row>
    <row r="222" spans="1:80" x14ac:dyDescent="0.2">
      <c r="A222" s="236">
        <v>92</v>
      </c>
      <c r="B222" s="237" t="s">
        <v>427</v>
      </c>
      <c r="C222" s="238" t="s">
        <v>428</v>
      </c>
      <c r="D222" s="239" t="s">
        <v>114</v>
      </c>
      <c r="E222" s="240">
        <v>402</v>
      </c>
      <c r="F222" s="240">
        <v>0</v>
      </c>
      <c r="G222" s="241">
        <f>E222*F222</f>
        <v>0</v>
      </c>
      <c r="H222" s="242">
        <v>0</v>
      </c>
      <c r="I222" s="243">
        <f>E222*H222</f>
        <v>0</v>
      </c>
      <c r="J222" s="242">
        <v>-0.01</v>
      </c>
      <c r="K222" s="243">
        <f>E222*J222</f>
        <v>-4.0200000000000005</v>
      </c>
      <c r="O222" s="235">
        <v>2</v>
      </c>
      <c r="AA222" s="214">
        <v>1</v>
      </c>
      <c r="AB222" s="214">
        <v>1</v>
      </c>
      <c r="AC222" s="214">
        <v>1</v>
      </c>
      <c r="AZ222" s="214">
        <v>1</v>
      </c>
      <c r="BA222" s="214">
        <f>IF(AZ222=1,G222,0)</f>
        <v>0</v>
      </c>
      <c r="BB222" s="214">
        <f>IF(AZ222=2,G222,0)</f>
        <v>0</v>
      </c>
      <c r="BC222" s="214">
        <f>IF(AZ222=3,G222,0)</f>
        <v>0</v>
      </c>
      <c r="BD222" s="214">
        <f>IF(AZ222=4,G222,0)</f>
        <v>0</v>
      </c>
      <c r="BE222" s="214">
        <f>IF(AZ222=5,G222,0)</f>
        <v>0</v>
      </c>
      <c r="CA222" s="235">
        <v>1</v>
      </c>
      <c r="CB222" s="235">
        <v>1</v>
      </c>
    </row>
    <row r="223" spans="1:80" x14ac:dyDescent="0.2">
      <c r="A223" s="244"/>
      <c r="B223" s="248"/>
      <c r="C223" s="489" t="s">
        <v>297</v>
      </c>
      <c r="D223" s="490"/>
      <c r="E223" s="249">
        <v>402</v>
      </c>
      <c r="F223" s="250"/>
      <c r="G223" s="251"/>
      <c r="H223" s="252"/>
      <c r="I223" s="246"/>
      <c r="K223" s="246"/>
      <c r="M223" s="247">
        <v>402</v>
      </c>
      <c r="O223" s="235"/>
    </row>
    <row r="224" spans="1:80" x14ac:dyDescent="0.2">
      <c r="A224" s="236">
        <v>93</v>
      </c>
      <c r="B224" s="237" t="s">
        <v>429</v>
      </c>
      <c r="C224" s="238" t="s">
        <v>430</v>
      </c>
      <c r="D224" s="239" t="s">
        <v>114</v>
      </c>
      <c r="E224" s="240">
        <v>60.3</v>
      </c>
      <c r="F224" s="240">
        <v>0</v>
      </c>
      <c r="G224" s="241">
        <f>E224*F224</f>
        <v>0</v>
      </c>
      <c r="H224" s="242">
        <v>0</v>
      </c>
      <c r="I224" s="243">
        <f>E224*H224</f>
        <v>0</v>
      </c>
      <c r="J224" s="242">
        <v>-6.8000000000000005E-2</v>
      </c>
      <c r="K224" s="243">
        <f>E224*J224</f>
        <v>-4.1004000000000005</v>
      </c>
      <c r="O224" s="235">
        <v>2</v>
      </c>
      <c r="AA224" s="214">
        <v>1</v>
      </c>
      <c r="AB224" s="214">
        <v>1</v>
      </c>
      <c r="AC224" s="214">
        <v>1</v>
      </c>
      <c r="AZ224" s="214">
        <v>1</v>
      </c>
      <c r="BA224" s="214">
        <f>IF(AZ224=1,G224,0)</f>
        <v>0</v>
      </c>
      <c r="BB224" s="214">
        <f>IF(AZ224=2,G224,0)</f>
        <v>0</v>
      </c>
      <c r="BC224" s="214">
        <f>IF(AZ224=3,G224,0)</f>
        <v>0</v>
      </c>
      <c r="BD224" s="214">
        <f>IF(AZ224=4,G224,0)</f>
        <v>0</v>
      </c>
      <c r="BE224" s="214">
        <f>IF(AZ224=5,G224,0)</f>
        <v>0</v>
      </c>
      <c r="CA224" s="235">
        <v>1</v>
      </c>
      <c r="CB224" s="235">
        <v>1</v>
      </c>
    </row>
    <row r="225" spans="1:80" x14ac:dyDescent="0.2">
      <c r="A225" s="244"/>
      <c r="B225" s="248"/>
      <c r="C225" s="489" t="s">
        <v>431</v>
      </c>
      <c r="D225" s="490"/>
      <c r="E225" s="249">
        <v>60.3</v>
      </c>
      <c r="F225" s="250"/>
      <c r="G225" s="251"/>
      <c r="H225" s="252"/>
      <c r="I225" s="246"/>
      <c r="K225" s="246"/>
      <c r="M225" s="247" t="s">
        <v>431</v>
      </c>
      <c r="O225" s="235"/>
    </row>
    <row r="226" spans="1:80" x14ac:dyDescent="0.2">
      <c r="A226" s="253"/>
      <c r="B226" s="254" t="s">
        <v>101</v>
      </c>
      <c r="C226" s="255" t="s">
        <v>424</v>
      </c>
      <c r="D226" s="256"/>
      <c r="E226" s="257"/>
      <c r="F226" s="258"/>
      <c r="G226" s="259">
        <f>SUM(G220:G225)</f>
        <v>0</v>
      </c>
      <c r="H226" s="260"/>
      <c r="I226" s="261">
        <f>SUM(I220:I225)</f>
        <v>0</v>
      </c>
      <c r="J226" s="260"/>
      <c r="K226" s="261">
        <f>SUM(K220:K225)</f>
        <v>-8.9966400000000011</v>
      </c>
      <c r="O226" s="235">
        <v>4</v>
      </c>
      <c r="BA226" s="262">
        <f>SUM(BA220:BA225)</f>
        <v>0</v>
      </c>
      <c r="BB226" s="262">
        <f>SUM(BB220:BB225)</f>
        <v>0</v>
      </c>
      <c r="BC226" s="262">
        <f>SUM(BC220:BC225)</f>
        <v>0</v>
      </c>
      <c r="BD226" s="262">
        <f>SUM(BD220:BD225)</f>
        <v>0</v>
      </c>
      <c r="BE226" s="262">
        <f>SUM(BE220:BE225)</f>
        <v>0</v>
      </c>
    </row>
    <row r="227" spans="1:80" x14ac:dyDescent="0.2">
      <c r="A227" s="227" t="s">
        <v>97</v>
      </c>
      <c r="B227" s="228" t="s">
        <v>432</v>
      </c>
      <c r="C227" s="229" t="s">
        <v>433</v>
      </c>
      <c r="D227" s="230"/>
      <c r="E227" s="231"/>
      <c r="F227" s="231"/>
      <c r="G227" s="232"/>
      <c r="H227" s="233"/>
      <c r="I227" s="234"/>
      <c r="J227" s="233"/>
      <c r="K227" s="234"/>
      <c r="O227" s="235">
        <v>1</v>
      </c>
    </row>
    <row r="228" spans="1:80" x14ac:dyDescent="0.2">
      <c r="A228" s="236">
        <v>94</v>
      </c>
      <c r="B228" s="237" t="s">
        <v>435</v>
      </c>
      <c r="C228" s="238" t="s">
        <v>436</v>
      </c>
      <c r="D228" s="239" t="s">
        <v>124</v>
      </c>
      <c r="E228" s="240">
        <v>0.33800000000000002</v>
      </c>
      <c r="F228" s="240">
        <v>0</v>
      </c>
      <c r="G228" s="241">
        <f>E228*F228</f>
        <v>0</v>
      </c>
      <c r="H228" s="242">
        <v>1E-3</v>
      </c>
      <c r="I228" s="243">
        <f>E228*H228</f>
        <v>3.3800000000000003E-4</v>
      </c>
      <c r="J228" s="242">
        <v>-1.8</v>
      </c>
      <c r="K228" s="243">
        <f>E228*J228</f>
        <v>-0.60840000000000005</v>
      </c>
      <c r="O228" s="235">
        <v>2</v>
      </c>
      <c r="AA228" s="214">
        <v>1</v>
      </c>
      <c r="AB228" s="214">
        <v>1</v>
      </c>
      <c r="AC228" s="214">
        <v>1</v>
      </c>
      <c r="AZ228" s="214">
        <v>1</v>
      </c>
      <c r="BA228" s="214">
        <f>IF(AZ228=1,G228,0)</f>
        <v>0</v>
      </c>
      <c r="BB228" s="214">
        <f>IF(AZ228=2,G228,0)</f>
        <v>0</v>
      </c>
      <c r="BC228" s="214">
        <f>IF(AZ228=3,G228,0)</f>
        <v>0</v>
      </c>
      <c r="BD228" s="214">
        <f>IF(AZ228=4,G228,0)</f>
        <v>0</v>
      </c>
      <c r="BE228" s="214">
        <f>IF(AZ228=5,G228,0)</f>
        <v>0</v>
      </c>
      <c r="CA228" s="235">
        <v>1</v>
      </c>
      <c r="CB228" s="235">
        <v>1</v>
      </c>
    </row>
    <row r="229" spans="1:80" x14ac:dyDescent="0.2">
      <c r="A229" s="253"/>
      <c r="B229" s="254" t="s">
        <v>101</v>
      </c>
      <c r="C229" s="255" t="s">
        <v>434</v>
      </c>
      <c r="D229" s="256"/>
      <c r="E229" s="257"/>
      <c r="F229" s="258"/>
      <c r="G229" s="259">
        <f>SUM(G227:G228)</f>
        <v>0</v>
      </c>
      <c r="H229" s="260"/>
      <c r="I229" s="261">
        <f>SUM(I227:I228)</f>
        <v>3.3800000000000003E-4</v>
      </c>
      <c r="J229" s="260"/>
      <c r="K229" s="261">
        <f>SUM(K227:K228)</f>
        <v>-0.60840000000000005</v>
      </c>
      <c r="O229" s="235">
        <v>4</v>
      </c>
      <c r="BA229" s="262">
        <f>SUM(BA227:BA228)</f>
        <v>0</v>
      </c>
      <c r="BB229" s="262">
        <f>SUM(BB227:BB228)</f>
        <v>0</v>
      </c>
      <c r="BC229" s="262">
        <f>SUM(BC227:BC228)</f>
        <v>0</v>
      </c>
      <c r="BD229" s="262">
        <f>SUM(BD227:BD228)</f>
        <v>0</v>
      </c>
      <c r="BE229" s="262">
        <f>SUM(BE227:BE228)</f>
        <v>0</v>
      </c>
    </row>
    <row r="230" spans="1:80" x14ac:dyDescent="0.2">
      <c r="A230" s="227" t="s">
        <v>97</v>
      </c>
      <c r="B230" s="228" t="s">
        <v>437</v>
      </c>
      <c r="C230" s="229" t="s">
        <v>438</v>
      </c>
      <c r="D230" s="230"/>
      <c r="E230" s="231"/>
      <c r="F230" s="231"/>
      <c r="G230" s="232"/>
      <c r="H230" s="233"/>
      <c r="I230" s="234"/>
      <c r="J230" s="233"/>
      <c r="K230" s="234"/>
      <c r="O230" s="235">
        <v>1</v>
      </c>
    </row>
    <row r="231" spans="1:80" x14ac:dyDescent="0.2">
      <c r="A231" s="236">
        <v>95</v>
      </c>
      <c r="B231" s="237" t="s">
        <v>440</v>
      </c>
      <c r="C231" s="238" t="s">
        <v>441</v>
      </c>
      <c r="D231" s="239" t="s">
        <v>347</v>
      </c>
      <c r="E231" s="240">
        <v>251.866789049</v>
      </c>
      <c r="F231" s="240">
        <v>0</v>
      </c>
      <c r="G231" s="241">
        <f>E231*F231</f>
        <v>0</v>
      </c>
      <c r="H231" s="242">
        <v>0</v>
      </c>
      <c r="I231" s="243">
        <f>E231*H231</f>
        <v>0</v>
      </c>
      <c r="J231" s="242"/>
      <c r="K231" s="243">
        <f>E231*J231</f>
        <v>0</v>
      </c>
      <c r="O231" s="235">
        <v>2</v>
      </c>
      <c r="AA231" s="214">
        <v>7</v>
      </c>
      <c r="AB231" s="214">
        <v>1</v>
      </c>
      <c r="AC231" s="214">
        <v>2</v>
      </c>
      <c r="AZ231" s="214">
        <v>1</v>
      </c>
      <c r="BA231" s="214">
        <f>IF(AZ231=1,G231,0)</f>
        <v>0</v>
      </c>
      <c r="BB231" s="214">
        <f>IF(AZ231=2,G231,0)</f>
        <v>0</v>
      </c>
      <c r="BC231" s="214">
        <f>IF(AZ231=3,G231,0)</f>
        <v>0</v>
      </c>
      <c r="BD231" s="214">
        <f>IF(AZ231=4,G231,0)</f>
        <v>0</v>
      </c>
      <c r="BE231" s="214">
        <f>IF(AZ231=5,G231,0)</f>
        <v>0</v>
      </c>
      <c r="CA231" s="235">
        <v>7</v>
      </c>
      <c r="CB231" s="235">
        <v>1</v>
      </c>
    </row>
    <row r="232" spans="1:80" x14ac:dyDescent="0.2">
      <c r="A232" s="253"/>
      <c r="B232" s="254" t="s">
        <v>101</v>
      </c>
      <c r="C232" s="255" t="s">
        <v>439</v>
      </c>
      <c r="D232" s="256"/>
      <c r="E232" s="257"/>
      <c r="F232" s="258"/>
      <c r="G232" s="259">
        <f>SUM(G230:G231)</f>
        <v>0</v>
      </c>
      <c r="H232" s="260"/>
      <c r="I232" s="261">
        <f>SUM(I230:I231)</f>
        <v>0</v>
      </c>
      <c r="J232" s="260"/>
      <c r="K232" s="261">
        <f>SUM(K230:K231)</f>
        <v>0</v>
      </c>
      <c r="O232" s="235">
        <v>4</v>
      </c>
      <c r="BA232" s="262">
        <f>SUM(BA230:BA231)</f>
        <v>0</v>
      </c>
      <c r="BB232" s="262">
        <f>SUM(BB230:BB231)</f>
        <v>0</v>
      </c>
      <c r="BC232" s="262">
        <f>SUM(BC230:BC231)</f>
        <v>0</v>
      </c>
      <c r="BD232" s="262">
        <f>SUM(BD230:BD231)</f>
        <v>0</v>
      </c>
      <c r="BE232" s="262">
        <f>SUM(BE230:BE231)</f>
        <v>0</v>
      </c>
    </row>
    <row r="233" spans="1:80" x14ac:dyDescent="0.2">
      <c r="A233" s="227" t="s">
        <v>97</v>
      </c>
      <c r="B233" s="228" t="s">
        <v>442</v>
      </c>
      <c r="C233" s="229" t="s">
        <v>443</v>
      </c>
      <c r="D233" s="230"/>
      <c r="E233" s="231"/>
      <c r="F233" s="231"/>
      <c r="G233" s="232"/>
      <c r="H233" s="233"/>
      <c r="I233" s="234"/>
      <c r="J233" s="233"/>
      <c r="K233" s="234"/>
      <c r="O233" s="235">
        <v>1</v>
      </c>
    </row>
    <row r="234" spans="1:80" x14ac:dyDescent="0.2">
      <c r="A234" s="236">
        <v>96</v>
      </c>
      <c r="B234" s="237" t="s">
        <v>445</v>
      </c>
      <c r="C234" s="238" t="s">
        <v>1070</v>
      </c>
      <c r="D234" s="239" t="s">
        <v>446</v>
      </c>
      <c r="E234" s="240">
        <v>1</v>
      </c>
      <c r="F234" s="240">
        <v>0</v>
      </c>
      <c r="G234" s="241">
        <f>E234*F234</f>
        <v>0</v>
      </c>
      <c r="H234" s="242">
        <v>0</v>
      </c>
      <c r="I234" s="243">
        <f>E234*H234</f>
        <v>0</v>
      </c>
      <c r="J234" s="242"/>
      <c r="K234" s="243">
        <f>E234*J234</f>
        <v>0</v>
      </c>
      <c r="O234" s="235">
        <v>2</v>
      </c>
      <c r="AA234" s="214">
        <v>12</v>
      </c>
      <c r="AB234" s="214">
        <v>0</v>
      </c>
      <c r="AC234" s="214">
        <v>520</v>
      </c>
      <c r="AZ234" s="214">
        <v>1</v>
      </c>
      <c r="BA234" s="214">
        <f>IF(AZ234=1,G234,0)</f>
        <v>0</v>
      </c>
      <c r="BB234" s="214">
        <f>IF(AZ234=2,G234,0)</f>
        <v>0</v>
      </c>
      <c r="BC234" s="214">
        <f>IF(AZ234=3,G234,0)</f>
        <v>0</v>
      </c>
      <c r="BD234" s="214">
        <f>IF(AZ234=4,G234,0)</f>
        <v>0</v>
      </c>
      <c r="BE234" s="214">
        <f>IF(AZ234=5,G234,0)</f>
        <v>0</v>
      </c>
      <c r="CA234" s="235">
        <v>12</v>
      </c>
      <c r="CB234" s="235">
        <v>0</v>
      </c>
    </row>
    <row r="235" spans="1:80" x14ac:dyDescent="0.2">
      <c r="A235" s="236">
        <v>97</v>
      </c>
      <c r="B235" s="237" t="s">
        <v>447</v>
      </c>
      <c r="C235" s="238" t="s">
        <v>448</v>
      </c>
      <c r="D235" s="239" t="s">
        <v>100</v>
      </c>
      <c r="E235" s="240">
        <v>3</v>
      </c>
      <c r="F235" s="240">
        <v>0</v>
      </c>
      <c r="G235" s="241">
        <f>E235*F235</f>
        <v>0</v>
      </c>
      <c r="H235" s="242">
        <v>0</v>
      </c>
      <c r="I235" s="243">
        <f>E235*H235</f>
        <v>0</v>
      </c>
      <c r="J235" s="242"/>
      <c r="K235" s="243">
        <f>E235*J235</f>
        <v>0</v>
      </c>
      <c r="O235" s="235">
        <v>2</v>
      </c>
      <c r="AA235" s="214">
        <v>12</v>
      </c>
      <c r="AB235" s="214">
        <v>0</v>
      </c>
      <c r="AC235" s="214">
        <v>521</v>
      </c>
      <c r="AZ235" s="214">
        <v>1</v>
      </c>
      <c r="BA235" s="214">
        <f>IF(AZ235=1,G235,0)</f>
        <v>0</v>
      </c>
      <c r="BB235" s="214">
        <f>IF(AZ235=2,G235,0)</f>
        <v>0</v>
      </c>
      <c r="BC235" s="214">
        <f>IF(AZ235=3,G235,0)</f>
        <v>0</v>
      </c>
      <c r="BD235" s="214">
        <f>IF(AZ235=4,G235,0)</f>
        <v>0</v>
      </c>
      <c r="BE235" s="214">
        <f>IF(AZ235=5,G235,0)</f>
        <v>0</v>
      </c>
      <c r="CA235" s="235">
        <v>12</v>
      </c>
      <c r="CB235" s="235">
        <v>0</v>
      </c>
    </row>
    <row r="236" spans="1:80" x14ac:dyDescent="0.2">
      <c r="A236" s="236">
        <v>98</v>
      </c>
      <c r="B236" s="237" t="s">
        <v>449</v>
      </c>
      <c r="C236" s="238" t="s">
        <v>450</v>
      </c>
      <c r="D236" s="239" t="s">
        <v>100</v>
      </c>
      <c r="E236" s="240">
        <v>1</v>
      </c>
      <c r="F236" s="240">
        <v>0</v>
      </c>
      <c r="G236" s="241">
        <f>E236*F236</f>
        <v>0</v>
      </c>
      <c r="H236" s="242">
        <v>0</v>
      </c>
      <c r="I236" s="243">
        <f>E236*H236</f>
        <v>0</v>
      </c>
      <c r="J236" s="242"/>
      <c r="K236" s="243">
        <f>E236*J236</f>
        <v>0</v>
      </c>
      <c r="O236" s="235">
        <v>2</v>
      </c>
      <c r="AA236" s="214">
        <v>12</v>
      </c>
      <c r="AB236" s="214">
        <v>0</v>
      </c>
      <c r="AC236" s="214">
        <v>522</v>
      </c>
      <c r="AZ236" s="214">
        <v>1</v>
      </c>
      <c r="BA236" s="214">
        <f>IF(AZ236=1,G236,0)</f>
        <v>0</v>
      </c>
      <c r="BB236" s="214">
        <f>IF(AZ236=2,G236,0)</f>
        <v>0</v>
      </c>
      <c r="BC236" s="214">
        <f>IF(AZ236=3,G236,0)</f>
        <v>0</v>
      </c>
      <c r="BD236" s="214">
        <f>IF(AZ236=4,G236,0)</f>
        <v>0</v>
      </c>
      <c r="BE236" s="214">
        <f>IF(AZ236=5,G236,0)</f>
        <v>0</v>
      </c>
      <c r="CA236" s="235">
        <v>12</v>
      </c>
      <c r="CB236" s="235">
        <v>0</v>
      </c>
    </row>
    <row r="237" spans="1:80" x14ac:dyDescent="0.2">
      <c r="A237" s="253"/>
      <c r="B237" s="254" t="s">
        <v>101</v>
      </c>
      <c r="C237" s="255" t="s">
        <v>444</v>
      </c>
      <c r="D237" s="256"/>
      <c r="E237" s="257"/>
      <c r="F237" s="258"/>
      <c r="G237" s="259">
        <f>SUM(G233:G236)</f>
        <v>0</v>
      </c>
      <c r="H237" s="260"/>
      <c r="I237" s="261">
        <f>SUM(I233:I236)</f>
        <v>0</v>
      </c>
      <c r="J237" s="260"/>
      <c r="K237" s="261">
        <f>SUM(K233:K236)</f>
        <v>0</v>
      </c>
      <c r="O237" s="235">
        <v>4</v>
      </c>
      <c r="BA237" s="262">
        <f>SUM(BA233:BA236)</f>
        <v>0</v>
      </c>
      <c r="BB237" s="262">
        <f>SUM(BB233:BB236)</f>
        <v>0</v>
      </c>
      <c r="BC237" s="262">
        <f>SUM(BC233:BC236)</f>
        <v>0</v>
      </c>
      <c r="BD237" s="262">
        <f>SUM(BD233:BD236)</f>
        <v>0</v>
      </c>
      <c r="BE237" s="262">
        <f>SUM(BE233:BE236)</f>
        <v>0</v>
      </c>
    </row>
    <row r="238" spans="1:80" x14ac:dyDescent="0.2">
      <c r="A238" s="227" t="s">
        <v>97</v>
      </c>
      <c r="B238" s="228" t="s">
        <v>451</v>
      </c>
      <c r="C238" s="229" t="s">
        <v>452</v>
      </c>
      <c r="D238" s="230"/>
      <c r="E238" s="231"/>
      <c r="F238" s="231"/>
      <c r="G238" s="232"/>
      <c r="H238" s="233"/>
      <c r="I238" s="234"/>
      <c r="J238" s="233"/>
      <c r="K238" s="234"/>
      <c r="O238" s="235">
        <v>1</v>
      </c>
    </row>
    <row r="239" spans="1:80" ht="22.5" x14ac:dyDescent="0.2">
      <c r="A239" s="236">
        <v>99</v>
      </c>
      <c r="B239" s="237" t="s">
        <v>454</v>
      </c>
      <c r="C239" s="238" t="s">
        <v>455</v>
      </c>
      <c r="D239" s="239" t="s">
        <v>114</v>
      </c>
      <c r="E239" s="240">
        <v>81.400000000000006</v>
      </c>
      <c r="F239" s="240">
        <v>0</v>
      </c>
      <c r="G239" s="241">
        <f>E239*F239</f>
        <v>0</v>
      </c>
      <c r="H239" s="242">
        <v>7.1000000000000002E-4</v>
      </c>
      <c r="I239" s="243">
        <f>E239*H239</f>
        <v>5.7794000000000005E-2</v>
      </c>
      <c r="J239" s="242">
        <v>0</v>
      </c>
      <c r="K239" s="243">
        <f>E239*J239</f>
        <v>0</v>
      </c>
      <c r="O239" s="235">
        <v>2</v>
      </c>
      <c r="AA239" s="214">
        <v>1</v>
      </c>
      <c r="AB239" s="214">
        <v>7</v>
      </c>
      <c r="AC239" s="214">
        <v>7</v>
      </c>
      <c r="AZ239" s="214">
        <v>2</v>
      </c>
      <c r="BA239" s="214">
        <f>IF(AZ239=1,G239,0)</f>
        <v>0</v>
      </c>
      <c r="BB239" s="214">
        <f>IF(AZ239=2,G239,0)</f>
        <v>0</v>
      </c>
      <c r="BC239" s="214">
        <f>IF(AZ239=3,G239,0)</f>
        <v>0</v>
      </c>
      <c r="BD239" s="214">
        <f>IF(AZ239=4,G239,0)</f>
        <v>0</v>
      </c>
      <c r="BE239" s="214">
        <f>IF(AZ239=5,G239,0)</f>
        <v>0</v>
      </c>
      <c r="CA239" s="235">
        <v>1</v>
      </c>
      <c r="CB239" s="235">
        <v>7</v>
      </c>
    </row>
    <row r="240" spans="1:80" x14ac:dyDescent="0.2">
      <c r="A240" s="244"/>
      <c r="B240" s="248"/>
      <c r="C240" s="489" t="s">
        <v>456</v>
      </c>
      <c r="D240" s="490"/>
      <c r="E240" s="249">
        <v>81.400000000000006</v>
      </c>
      <c r="F240" s="250"/>
      <c r="G240" s="251"/>
      <c r="H240" s="252"/>
      <c r="I240" s="246"/>
      <c r="K240" s="246"/>
      <c r="M240" s="247" t="s">
        <v>456</v>
      </c>
      <c r="O240" s="235"/>
    </row>
    <row r="241" spans="1:80" x14ac:dyDescent="0.2">
      <c r="A241" s="236">
        <v>100</v>
      </c>
      <c r="B241" s="237" t="s">
        <v>457</v>
      </c>
      <c r="C241" s="238" t="s">
        <v>458</v>
      </c>
      <c r="D241" s="239" t="s">
        <v>347</v>
      </c>
      <c r="E241" s="240">
        <v>5.7793999999999998E-2</v>
      </c>
      <c r="F241" s="240">
        <v>0</v>
      </c>
      <c r="G241" s="241">
        <f>E241*F241</f>
        <v>0</v>
      </c>
      <c r="H241" s="242">
        <v>0</v>
      </c>
      <c r="I241" s="243">
        <f>E241*H241</f>
        <v>0</v>
      </c>
      <c r="J241" s="242"/>
      <c r="K241" s="243">
        <f>E241*J241</f>
        <v>0</v>
      </c>
      <c r="O241" s="235">
        <v>2</v>
      </c>
      <c r="AA241" s="214">
        <v>7</v>
      </c>
      <c r="AB241" s="214">
        <v>1001</v>
      </c>
      <c r="AC241" s="214">
        <v>5</v>
      </c>
      <c r="AZ241" s="214">
        <v>2</v>
      </c>
      <c r="BA241" s="214">
        <f>IF(AZ241=1,G241,0)</f>
        <v>0</v>
      </c>
      <c r="BB241" s="214">
        <f>IF(AZ241=2,G241,0)</f>
        <v>0</v>
      </c>
      <c r="BC241" s="214">
        <f>IF(AZ241=3,G241,0)</f>
        <v>0</v>
      </c>
      <c r="BD241" s="214">
        <f>IF(AZ241=4,G241,0)</f>
        <v>0</v>
      </c>
      <c r="BE241" s="214">
        <f>IF(AZ241=5,G241,0)</f>
        <v>0</v>
      </c>
      <c r="CA241" s="235">
        <v>7</v>
      </c>
      <c r="CB241" s="235">
        <v>1001</v>
      </c>
    </row>
    <row r="242" spans="1:80" x14ac:dyDescent="0.2">
      <c r="A242" s="253"/>
      <c r="B242" s="254" t="s">
        <v>101</v>
      </c>
      <c r="C242" s="255" t="s">
        <v>453</v>
      </c>
      <c r="D242" s="256"/>
      <c r="E242" s="257"/>
      <c r="F242" s="258"/>
      <c r="G242" s="259">
        <f>SUM(G238:G241)</f>
        <v>0</v>
      </c>
      <c r="H242" s="260"/>
      <c r="I242" s="261">
        <f>SUM(I238:I241)</f>
        <v>5.7794000000000005E-2</v>
      </c>
      <c r="J242" s="260"/>
      <c r="K242" s="261">
        <f>SUM(K238:K241)</f>
        <v>0</v>
      </c>
      <c r="O242" s="235">
        <v>4</v>
      </c>
      <c r="BA242" s="262">
        <f>SUM(BA238:BA241)</f>
        <v>0</v>
      </c>
      <c r="BB242" s="262">
        <f>SUM(BB238:BB241)</f>
        <v>0</v>
      </c>
      <c r="BC242" s="262">
        <f>SUM(BC238:BC241)</f>
        <v>0</v>
      </c>
      <c r="BD242" s="262">
        <f>SUM(BD238:BD241)</f>
        <v>0</v>
      </c>
      <c r="BE242" s="262">
        <f>SUM(BE238:BE241)</f>
        <v>0</v>
      </c>
    </row>
    <row r="243" spans="1:80" x14ac:dyDescent="0.2">
      <c r="A243" s="227" t="s">
        <v>97</v>
      </c>
      <c r="B243" s="228" t="s">
        <v>459</v>
      </c>
      <c r="C243" s="229" t="s">
        <v>460</v>
      </c>
      <c r="D243" s="230"/>
      <c r="E243" s="231"/>
      <c r="F243" s="231"/>
      <c r="G243" s="232"/>
      <c r="H243" s="233"/>
      <c r="I243" s="234"/>
      <c r="J243" s="233"/>
      <c r="K243" s="234"/>
      <c r="O243" s="235">
        <v>1</v>
      </c>
    </row>
    <row r="244" spans="1:80" x14ac:dyDescent="0.2">
      <c r="A244" s="236">
        <v>101</v>
      </c>
      <c r="B244" s="237" t="s">
        <v>462</v>
      </c>
      <c r="C244" s="238" t="s">
        <v>463</v>
      </c>
      <c r="D244" s="239" t="s">
        <v>114</v>
      </c>
      <c r="E244" s="240">
        <v>392.54</v>
      </c>
      <c r="F244" s="240">
        <v>0</v>
      </c>
      <c r="G244" s="241">
        <f>E244*F244</f>
        <v>0</v>
      </c>
      <c r="H244" s="242">
        <v>0</v>
      </c>
      <c r="I244" s="243">
        <f>E244*H244</f>
        <v>0</v>
      </c>
      <c r="J244" s="242">
        <v>-6.0000000000000001E-3</v>
      </c>
      <c r="K244" s="243">
        <f>E244*J244</f>
        <v>-2.3552400000000002</v>
      </c>
      <c r="O244" s="235">
        <v>2</v>
      </c>
      <c r="AA244" s="214">
        <v>1</v>
      </c>
      <c r="AB244" s="214">
        <v>7</v>
      </c>
      <c r="AC244" s="214">
        <v>7</v>
      </c>
      <c r="AZ244" s="214">
        <v>2</v>
      </c>
      <c r="BA244" s="214">
        <f>IF(AZ244=1,G244,0)</f>
        <v>0</v>
      </c>
      <c r="BB244" s="214">
        <f>IF(AZ244=2,G244,0)</f>
        <v>0</v>
      </c>
      <c r="BC244" s="214">
        <f>IF(AZ244=3,G244,0)</f>
        <v>0</v>
      </c>
      <c r="BD244" s="214">
        <f>IF(AZ244=4,G244,0)</f>
        <v>0</v>
      </c>
      <c r="BE244" s="214">
        <f>IF(AZ244=5,G244,0)</f>
        <v>0</v>
      </c>
      <c r="CA244" s="235">
        <v>1</v>
      </c>
      <c r="CB244" s="235">
        <v>7</v>
      </c>
    </row>
    <row r="245" spans="1:80" x14ac:dyDescent="0.2">
      <c r="A245" s="244"/>
      <c r="B245" s="248"/>
      <c r="C245" s="489" t="s">
        <v>464</v>
      </c>
      <c r="D245" s="490"/>
      <c r="E245" s="249">
        <v>392.54</v>
      </c>
      <c r="F245" s="250"/>
      <c r="G245" s="251"/>
      <c r="H245" s="252"/>
      <c r="I245" s="246"/>
      <c r="K245" s="246"/>
      <c r="M245" s="247" t="s">
        <v>464</v>
      </c>
      <c r="O245" s="235"/>
    </row>
    <row r="246" spans="1:80" x14ac:dyDescent="0.2">
      <c r="A246" s="236">
        <v>102</v>
      </c>
      <c r="B246" s="237" t="s">
        <v>465</v>
      </c>
      <c r="C246" s="238" t="s">
        <v>466</v>
      </c>
      <c r="D246" s="239" t="s">
        <v>114</v>
      </c>
      <c r="E246" s="240">
        <v>219.06</v>
      </c>
      <c r="F246" s="240">
        <v>0</v>
      </c>
      <c r="G246" s="241">
        <f>E246*F246</f>
        <v>0</v>
      </c>
      <c r="H246" s="242">
        <v>0</v>
      </c>
      <c r="I246" s="243">
        <f>E246*H246</f>
        <v>0</v>
      </c>
      <c r="J246" s="242">
        <v>-0.16700000000000001</v>
      </c>
      <c r="K246" s="243">
        <f>E246*J246</f>
        <v>-36.583020000000005</v>
      </c>
      <c r="O246" s="235">
        <v>2</v>
      </c>
      <c r="AA246" s="214">
        <v>1</v>
      </c>
      <c r="AB246" s="214">
        <v>7</v>
      </c>
      <c r="AC246" s="214">
        <v>7</v>
      </c>
      <c r="AZ246" s="214">
        <v>2</v>
      </c>
      <c r="BA246" s="214">
        <f>IF(AZ246=1,G246,0)</f>
        <v>0</v>
      </c>
      <c r="BB246" s="214">
        <f>IF(AZ246=2,G246,0)</f>
        <v>0</v>
      </c>
      <c r="BC246" s="214">
        <f>IF(AZ246=3,G246,0)</f>
        <v>0</v>
      </c>
      <c r="BD246" s="214">
        <f>IF(AZ246=4,G246,0)</f>
        <v>0</v>
      </c>
      <c r="BE246" s="214">
        <f>IF(AZ246=5,G246,0)</f>
        <v>0</v>
      </c>
      <c r="CA246" s="235">
        <v>1</v>
      </c>
      <c r="CB246" s="235">
        <v>7</v>
      </c>
    </row>
    <row r="247" spans="1:80" x14ac:dyDescent="0.2">
      <c r="A247" s="253"/>
      <c r="B247" s="254" t="s">
        <v>101</v>
      </c>
      <c r="C247" s="255" t="s">
        <v>461</v>
      </c>
      <c r="D247" s="256"/>
      <c r="E247" s="257"/>
      <c r="F247" s="258"/>
      <c r="G247" s="259">
        <f>SUM(G243:G246)</f>
        <v>0</v>
      </c>
      <c r="H247" s="260"/>
      <c r="I247" s="261">
        <f>SUM(I243:I246)</f>
        <v>0</v>
      </c>
      <c r="J247" s="260"/>
      <c r="K247" s="261">
        <f>SUM(K243:K246)</f>
        <v>-38.938260000000007</v>
      </c>
      <c r="O247" s="235">
        <v>4</v>
      </c>
      <c r="BA247" s="262">
        <f>SUM(BA243:BA246)</f>
        <v>0</v>
      </c>
      <c r="BB247" s="262">
        <f>SUM(BB243:BB246)</f>
        <v>0</v>
      </c>
      <c r="BC247" s="262">
        <f>SUM(BC243:BC246)</f>
        <v>0</v>
      </c>
      <c r="BD247" s="262">
        <f>SUM(BD243:BD246)</f>
        <v>0</v>
      </c>
      <c r="BE247" s="262">
        <f>SUM(BE243:BE246)</f>
        <v>0</v>
      </c>
    </row>
    <row r="248" spans="1:80" x14ac:dyDescent="0.2">
      <c r="A248" s="227" t="s">
        <v>97</v>
      </c>
      <c r="B248" s="228" t="s">
        <v>467</v>
      </c>
      <c r="C248" s="229" t="s">
        <v>468</v>
      </c>
      <c r="D248" s="230"/>
      <c r="E248" s="231"/>
      <c r="F248" s="231"/>
      <c r="G248" s="232"/>
      <c r="H248" s="233"/>
      <c r="I248" s="234"/>
      <c r="J248" s="233"/>
      <c r="K248" s="234"/>
      <c r="O248" s="235">
        <v>1</v>
      </c>
    </row>
    <row r="249" spans="1:80" x14ac:dyDescent="0.2">
      <c r="A249" s="236">
        <v>103</v>
      </c>
      <c r="B249" s="237" t="s">
        <v>470</v>
      </c>
      <c r="C249" s="238" t="s">
        <v>471</v>
      </c>
      <c r="D249" s="239" t="s">
        <v>114</v>
      </c>
      <c r="E249" s="240">
        <v>170</v>
      </c>
      <c r="F249" s="240">
        <v>0</v>
      </c>
      <c r="G249" s="241">
        <f>E249*F249</f>
        <v>0</v>
      </c>
      <c r="H249" s="242">
        <v>6.6E-3</v>
      </c>
      <c r="I249" s="243">
        <f>E249*H249</f>
        <v>1.1219999999999999</v>
      </c>
      <c r="J249" s="242">
        <v>0</v>
      </c>
      <c r="K249" s="243">
        <f>E249*J249</f>
        <v>0</v>
      </c>
      <c r="O249" s="235">
        <v>2</v>
      </c>
      <c r="AA249" s="214">
        <v>1</v>
      </c>
      <c r="AB249" s="214">
        <v>7</v>
      </c>
      <c r="AC249" s="214">
        <v>7</v>
      </c>
      <c r="AZ249" s="214">
        <v>2</v>
      </c>
      <c r="BA249" s="214">
        <f>IF(AZ249=1,G249,0)</f>
        <v>0</v>
      </c>
      <c r="BB249" s="214">
        <f>IF(AZ249=2,G249,0)</f>
        <v>0</v>
      </c>
      <c r="BC249" s="214">
        <f>IF(AZ249=3,G249,0)</f>
        <v>0</v>
      </c>
      <c r="BD249" s="214">
        <f>IF(AZ249=4,G249,0)</f>
        <v>0</v>
      </c>
      <c r="BE249" s="214">
        <f>IF(AZ249=5,G249,0)</f>
        <v>0</v>
      </c>
      <c r="CA249" s="235">
        <v>1</v>
      </c>
      <c r="CB249" s="235">
        <v>7</v>
      </c>
    </row>
    <row r="250" spans="1:80" x14ac:dyDescent="0.2">
      <c r="A250" s="244"/>
      <c r="B250" s="245"/>
      <c r="C250" s="491" t="s">
        <v>472</v>
      </c>
      <c r="D250" s="492"/>
      <c r="E250" s="492"/>
      <c r="F250" s="492"/>
      <c r="G250" s="493"/>
      <c r="I250" s="246"/>
      <c r="K250" s="246"/>
      <c r="L250" s="247" t="s">
        <v>472</v>
      </c>
      <c r="O250" s="235">
        <v>3</v>
      </c>
    </row>
    <row r="251" spans="1:80" x14ac:dyDescent="0.2">
      <c r="A251" s="244"/>
      <c r="B251" s="248"/>
      <c r="C251" s="489" t="s">
        <v>473</v>
      </c>
      <c r="D251" s="490"/>
      <c r="E251" s="249">
        <v>170</v>
      </c>
      <c r="F251" s="250"/>
      <c r="G251" s="251"/>
      <c r="H251" s="252"/>
      <c r="I251" s="246"/>
      <c r="K251" s="246"/>
      <c r="M251" s="247">
        <v>170</v>
      </c>
      <c r="O251" s="235"/>
    </row>
    <row r="252" spans="1:80" x14ac:dyDescent="0.2">
      <c r="A252" s="236">
        <v>104</v>
      </c>
      <c r="B252" s="237" t="s">
        <v>474</v>
      </c>
      <c r="C252" s="238" t="s">
        <v>475</v>
      </c>
      <c r="D252" s="239" t="s">
        <v>347</v>
      </c>
      <c r="E252" s="240">
        <v>1.1220000000000001</v>
      </c>
      <c r="F252" s="240">
        <v>0</v>
      </c>
      <c r="G252" s="241">
        <f>E252*F252</f>
        <v>0</v>
      </c>
      <c r="H252" s="242">
        <v>0</v>
      </c>
      <c r="I252" s="243">
        <f>E252*H252</f>
        <v>0</v>
      </c>
      <c r="J252" s="242"/>
      <c r="K252" s="243">
        <f>E252*J252</f>
        <v>0</v>
      </c>
      <c r="O252" s="235">
        <v>2</v>
      </c>
      <c r="AA252" s="214">
        <v>7</v>
      </c>
      <c r="AB252" s="214">
        <v>1001</v>
      </c>
      <c r="AC252" s="214">
        <v>5</v>
      </c>
      <c r="AZ252" s="214">
        <v>2</v>
      </c>
      <c r="BA252" s="214">
        <f>IF(AZ252=1,G252,0)</f>
        <v>0</v>
      </c>
      <c r="BB252" s="214">
        <f>IF(AZ252=2,G252,0)</f>
        <v>0</v>
      </c>
      <c r="BC252" s="214">
        <f>IF(AZ252=3,G252,0)</f>
        <v>0</v>
      </c>
      <c r="BD252" s="214">
        <f>IF(AZ252=4,G252,0)</f>
        <v>0</v>
      </c>
      <c r="BE252" s="214">
        <f>IF(AZ252=5,G252,0)</f>
        <v>0</v>
      </c>
      <c r="CA252" s="235">
        <v>7</v>
      </c>
      <c r="CB252" s="235">
        <v>1001</v>
      </c>
    </row>
    <row r="253" spans="1:80" x14ac:dyDescent="0.2">
      <c r="A253" s="253"/>
      <c r="B253" s="254" t="s">
        <v>101</v>
      </c>
      <c r="C253" s="255" t="s">
        <v>469</v>
      </c>
      <c r="D253" s="256"/>
      <c r="E253" s="257"/>
      <c r="F253" s="258"/>
      <c r="G253" s="259">
        <f>SUM(G248:G252)</f>
        <v>0</v>
      </c>
      <c r="H253" s="260"/>
      <c r="I253" s="261">
        <f>SUM(I248:I252)</f>
        <v>1.1219999999999999</v>
      </c>
      <c r="J253" s="260"/>
      <c r="K253" s="261">
        <f>SUM(K248:K252)</f>
        <v>0</v>
      </c>
      <c r="O253" s="235">
        <v>4</v>
      </c>
      <c r="BA253" s="262">
        <f>SUM(BA248:BA252)</f>
        <v>0</v>
      </c>
      <c r="BB253" s="262">
        <f>SUM(BB248:BB252)</f>
        <v>0</v>
      </c>
      <c r="BC253" s="262">
        <f>SUM(BC248:BC252)</f>
        <v>0</v>
      </c>
      <c r="BD253" s="262">
        <f>SUM(BD248:BD252)</f>
        <v>0</v>
      </c>
      <c r="BE253" s="262">
        <f>SUM(BE248:BE252)</f>
        <v>0</v>
      </c>
    </row>
    <row r="254" spans="1:80" x14ac:dyDescent="0.2">
      <c r="A254" s="227" t="s">
        <v>97</v>
      </c>
      <c r="B254" s="228" t="s">
        <v>476</v>
      </c>
      <c r="C254" s="229" t="s">
        <v>477</v>
      </c>
      <c r="D254" s="230"/>
      <c r="E254" s="231"/>
      <c r="F254" s="231"/>
      <c r="G254" s="232"/>
      <c r="H254" s="233"/>
      <c r="I254" s="234"/>
      <c r="J254" s="233"/>
      <c r="K254" s="234"/>
      <c r="O254" s="235">
        <v>1</v>
      </c>
    </row>
    <row r="255" spans="1:80" ht="22.5" x14ac:dyDescent="0.2">
      <c r="A255" s="236">
        <v>105</v>
      </c>
      <c r="B255" s="237" t="s">
        <v>479</v>
      </c>
      <c r="C255" s="238" t="s">
        <v>480</v>
      </c>
      <c r="D255" s="239" t="s">
        <v>446</v>
      </c>
      <c r="E255" s="240">
        <v>1</v>
      </c>
      <c r="F255" s="240">
        <v>0</v>
      </c>
      <c r="G255" s="241">
        <f>E255*F255</f>
        <v>0</v>
      </c>
      <c r="H255" s="242">
        <v>0.5</v>
      </c>
      <c r="I255" s="243">
        <f>E255*H255</f>
        <v>0.5</v>
      </c>
      <c r="J255" s="242"/>
      <c r="K255" s="243">
        <f>E255*J255</f>
        <v>0</v>
      </c>
      <c r="O255" s="235">
        <v>2</v>
      </c>
      <c r="AA255" s="214">
        <v>12</v>
      </c>
      <c r="AB255" s="214">
        <v>0</v>
      </c>
      <c r="AC255" s="214">
        <v>524</v>
      </c>
      <c r="AZ255" s="214">
        <v>2</v>
      </c>
      <c r="BA255" s="214">
        <f>IF(AZ255=1,G255,0)</f>
        <v>0</v>
      </c>
      <c r="BB255" s="214">
        <f>IF(AZ255=2,G255,0)</f>
        <v>0</v>
      </c>
      <c r="BC255" s="214">
        <f>IF(AZ255=3,G255,0)</f>
        <v>0</v>
      </c>
      <c r="BD255" s="214">
        <f>IF(AZ255=4,G255,0)</f>
        <v>0</v>
      </c>
      <c r="BE255" s="214">
        <f>IF(AZ255=5,G255,0)</f>
        <v>0</v>
      </c>
      <c r="CA255" s="235">
        <v>12</v>
      </c>
      <c r="CB255" s="235">
        <v>0</v>
      </c>
    </row>
    <row r="256" spans="1:80" x14ac:dyDescent="0.2">
      <c r="A256" s="253"/>
      <c r="B256" s="254" t="s">
        <v>101</v>
      </c>
      <c r="C256" s="255" t="s">
        <v>478</v>
      </c>
      <c r="D256" s="256"/>
      <c r="E256" s="257"/>
      <c r="F256" s="258"/>
      <c r="G256" s="259">
        <f>SUM(G254:G255)</f>
        <v>0</v>
      </c>
      <c r="H256" s="260"/>
      <c r="I256" s="261">
        <f>SUM(I254:I255)</f>
        <v>0.5</v>
      </c>
      <c r="J256" s="260"/>
      <c r="K256" s="261">
        <f>SUM(K254:K255)</f>
        <v>0</v>
      </c>
      <c r="O256" s="235">
        <v>4</v>
      </c>
      <c r="BA256" s="262">
        <f>SUM(BA254:BA255)</f>
        <v>0</v>
      </c>
      <c r="BB256" s="262">
        <f>SUM(BB254:BB255)</f>
        <v>0</v>
      </c>
      <c r="BC256" s="262">
        <f>SUM(BC254:BC255)</f>
        <v>0</v>
      </c>
      <c r="BD256" s="262">
        <f>SUM(BD254:BD255)</f>
        <v>0</v>
      </c>
      <c r="BE256" s="262">
        <f>SUM(BE254:BE255)</f>
        <v>0</v>
      </c>
    </row>
    <row r="257" spans="1:80" x14ac:dyDescent="0.2">
      <c r="A257" s="227" t="s">
        <v>97</v>
      </c>
      <c r="B257" s="228" t="s">
        <v>481</v>
      </c>
      <c r="C257" s="229" t="s">
        <v>482</v>
      </c>
      <c r="D257" s="230"/>
      <c r="E257" s="231"/>
      <c r="F257" s="231"/>
      <c r="G257" s="232"/>
      <c r="H257" s="233"/>
      <c r="I257" s="234"/>
      <c r="J257" s="233"/>
      <c r="K257" s="234"/>
      <c r="O257" s="235">
        <v>1</v>
      </c>
    </row>
    <row r="258" spans="1:80" ht="22.5" x14ac:dyDescent="0.2">
      <c r="A258" s="236">
        <v>106</v>
      </c>
      <c r="B258" s="237" t="s">
        <v>484</v>
      </c>
      <c r="C258" s="238" t="s">
        <v>485</v>
      </c>
      <c r="D258" s="239" t="s">
        <v>446</v>
      </c>
      <c r="E258" s="240">
        <v>1</v>
      </c>
      <c r="F258" s="240">
        <v>0</v>
      </c>
      <c r="G258" s="241">
        <f>E258*F258</f>
        <v>0</v>
      </c>
      <c r="H258" s="242">
        <v>0</v>
      </c>
      <c r="I258" s="243">
        <f>E258*H258</f>
        <v>0</v>
      </c>
      <c r="J258" s="242"/>
      <c r="K258" s="243">
        <f>E258*J258</f>
        <v>0</v>
      </c>
      <c r="O258" s="235">
        <v>2</v>
      </c>
      <c r="AA258" s="214">
        <v>12</v>
      </c>
      <c r="AB258" s="214">
        <v>0</v>
      </c>
      <c r="AC258" s="214">
        <v>525</v>
      </c>
      <c r="AZ258" s="214">
        <v>2</v>
      </c>
      <c r="BA258" s="214">
        <f>IF(AZ258=1,G258,0)</f>
        <v>0</v>
      </c>
      <c r="BB258" s="214">
        <f>IF(AZ258=2,G258,0)</f>
        <v>0</v>
      </c>
      <c r="BC258" s="214">
        <f>IF(AZ258=3,G258,0)</f>
        <v>0</v>
      </c>
      <c r="BD258" s="214">
        <f>IF(AZ258=4,G258,0)</f>
        <v>0</v>
      </c>
      <c r="BE258" s="214">
        <f>IF(AZ258=5,G258,0)</f>
        <v>0</v>
      </c>
      <c r="CA258" s="235">
        <v>12</v>
      </c>
      <c r="CB258" s="235">
        <v>0</v>
      </c>
    </row>
    <row r="259" spans="1:80" x14ac:dyDescent="0.2">
      <c r="A259" s="244"/>
      <c r="B259" s="245"/>
      <c r="C259" s="491" t="s">
        <v>486</v>
      </c>
      <c r="D259" s="492"/>
      <c r="E259" s="492"/>
      <c r="F259" s="492"/>
      <c r="G259" s="493"/>
      <c r="I259" s="246"/>
      <c r="K259" s="246"/>
      <c r="L259" s="247" t="s">
        <v>486</v>
      </c>
      <c r="O259" s="235">
        <v>3</v>
      </c>
    </row>
    <row r="260" spans="1:80" x14ac:dyDescent="0.2">
      <c r="A260" s="253"/>
      <c r="B260" s="254" t="s">
        <v>101</v>
      </c>
      <c r="C260" s="255" t="s">
        <v>483</v>
      </c>
      <c r="D260" s="256"/>
      <c r="E260" s="257"/>
      <c r="F260" s="258"/>
      <c r="G260" s="259">
        <f>SUM(G257:G259)</f>
        <v>0</v>
      </c>
      <c r="H260" s="260"/>
      <c r="I260" s="261">
        <f>SUM(I257:I259)</f>
        <v>0</v>
      </c>
      <c r="J260" s="260"/>
      <c r="K260" s="261">
        <f>SUM(K257:K259)</f>
        <v>0</v>
      </c>
      <c r="O260" s="235">
        <v>4</v>
      </c>
      <c r="BA260" s="262">
        <f>SUM(BA257:BA259)</f>
        <v>0</v>
      </c>
      <c r="BB260" s="262">
        <f>SUM(BB257:BB259)</f>
        <v>0</v>
      </c>
      <c r="BC260" s="262">
        <f>SUM(BC257:BC259)</f>
        <v>0</v>
      </c>
      <c r="BD260" s="262">
        <f>SUM(BD257:BD259)</f>
        <v>0</v>
      </c>
      <c r="BE260" s="262">
        <f>SUM(BE257:BE259)</f>
        <v>0</v>
      </c>
    </row>
    <row r="261" spans="1:80" x14ac:dyDescent="0.2">
      <c r="A261" s="227" t="s">
        <v>97</v>
      </c>
      <c r="B261" s="228" t="s">
        <v>487</v>
      </c>
      <c r="C261" s="229" t="s">
        <v>488</v>
      </c>
      <c r="D261" s="230"/>
      <c r="E261" s="231"/>
      <c r="F261" s="231"/>
      <c r="G261" s="232"/>
      <c r="H261" s="233"/>
      <c r="I261" s="234"/>
      <c r="J261" s="233"/>
      <c r="K261" s="234"/>
      <c r="O261" s="235">
        <v>1</v>
      </c>
    </row>
    <row r="262" spans="1:80" x14ac:dyDescent="0.2">
      <c r="A262" s="236">
        <v>107</v>
      </c>
      <c r="B262" s="237" t="s">
        <v>490</v>
      </c>
      <c r="C262" s="238" t="s">
        <v>491</v>
      </c>
      <c r="D262" s="239" t="s">
        <v>492</v>
      </c>
      <c r="E262" s="240">
        <v>1</v>
      </c>
      <c r="F262" s="240">
        <v>0</v>
      </c>
      <c r="G262" s="241">
        <f>E262*F262</f>
        <v>0</v>
      </c>
      <c r="H262" s="242">
        <v>1.2999999999999999E-3</v>
      </c>
      <c r="I262" s="243">
        <f>E262*H262</f>
        <v>1.2999999999999999E-3</v>
      </c>
      <c r="J262" s="242">
        <v>0</v>
      </c>
      <c r="K262" s="243">
        <f>E262*J262</f>
        <v>0</v>
      </c>
      <c r="O262" s="235">
        <v>2</v>
      </c>
      <c r="AA262" s="214">
        <v>1</v>
      </c>
      <c r="AB262" s="214">
        <v>7</v>
      </c>
      <c r="AC262" s="214">
        <v>7</v>
      </c>
      <c r="AZ262" s="214">
        <v>2</v>
      </c>
      <c r="BA262" s="214">
        <f>IF(AZ262=1,G262,0)</f>
        <v>0</v>
      </c>
      <c r="BB262" s="214">
        <f>IF(AZ262=2,G262,0)</f>
        <v>0</v>
      </c>
      <c r="BC262" s="214">
        <f>IF(AZ262=3,G262,0)</f>
        <v>0</v>
      </c>
      <c r="BD262" s="214">
        <f>IF(AZ262=4,G262,0)</f>
        <v>0</v>
      </c>
      <c r="BE262" s="214">
        <f>IF(AZ262=5,G262,0)</f>
        <v>0</v>
      </c>
      <c r="CA262" s="235">
        <v>1</v>
      </c>
      <c r="CB262" s="235">
        <v>7</v>
      </c>
    </row>
    <row r="263" spans="1:80" x14ac:dyDescent="0.2">
      <c r="A263" s="244"/>
      <c r="B263" s="245"/>
      <c r="C263" s="491" t="s">
        <v>493</v>
      </c>
      <c r="D263" s="492"/>
      <c r="E263" s="492"/>
      <c r="F263" s="492"/>
      <c r="G263" s="493"/>
      <c r="I263" s="246"/>
      <c r="K263" s="246"/>
      <c r="L263" s="247" t="s">
        <v>493</v>
      </c>
      <c r="O263" s="235">
        <v>3</v>
      </c>
    </row>
    <row r="264" spans="1:80" x14ac:dyDescent="0.2">
      <c r="A264" s="236">
        <v>108</v>
      </c>
      <c r="B264" s="237" t="s">
        <v>494</v>
      </c>
      <c r="C264" s="238" t="s">
        <v>495</v>
      </c>
      <c r="D264" s="239" t="s">
        <v>492</v>
      </c>
      <c r="E264" s="240">
        <v>1</v>
      </c>
      <c r="F264" s="240">
        <v>0</v>
      </c>
      <c r="G264" s="241">
        <f>E264*F264</f>
        <v>0</v>
      </c>
      <c r="H264" s="242">
        <v>8.4999999999999995E-4</v>
      </c>
      <c r="I264" s="243">
        <f>E264*H264</f>
        <v>8.4999999999999995E-4</v>
      </c>
      <c r="J264" s="242">
        <v>0</v>
      </c>
      <c r="K264" s="243">
        <f>E264*J264</f>
        <v>0</v>
      </c>
      <c r="O264" s="235">
        <v>2</v>
      </c>
      <c r="AA264" s="214">
        <v>1</v>
      </c>
      <c r="AB264" s="214">
        <v>7</v>
      </c>
      <c r="AC264" s="214">
        <v>7</v>
      </c>
      <c r="AZ264" s="214">
        <v>2</v>
      </c>
      <c r="BA264" s="214">
        <f>IF(AZ264=1,G264,0)</f>
        <v>0</v>
      </c>
      <c r="BB264" s="214">
        <f>IF(AZ264=2,G264,0)</f>
        <v>0</v>
      </c>
      <c r="BC264" s="214">
        <f>IF(AZ264=3,G264,0)</f>
        <v>0</v>
      </c>
      <c r="BD264" s="214">
        <f>IF(AZ264=4,G264,0)</f>
        <v>0</v>
      </c>
      <c r="BE264" s="214">
        <f>IF(AZ264=5,G264,0)</f>
        <v>0</v>
      </c>
      <c r="CA264" s="235">
        <v>1</v>
      </c>
      <c r="CB264" s="235">
        <v>7</v>
      </c>
    </row>
    <row r="265" spans="1:80" x14ac:dyDescent="0.2">
      <c r="A265" s="244"/>
      <c r="B265" s="245"/>
      <c r="C265" s="491" t="s">
        <v>496</v>
      </c>
      <c r="D265" s="492"/>
      <c r="E265" s="492"/>
      <c r="F265" s="492"/>
      <c r="G265" s="493"/>
      <c r="I265" s="246"/>
      <c r="K265" s="246"/>
      <c r="L265" s="247" t="s">
        <v>496</v>
      </c>
      <c r="O265" s="235">
        <v>3</v>
      </c>
    </row>
    <row r="266" spans="1:80" x14ac:dyDescent="0.2">
      <c r="A266" s="236">
        <v>109</v>
      </c>
      <c r="B266" s="237" t="s">
        <v>497</v>
      </c>
      <c r="C266" s="238" t="s">
        <v>498</v>
      </c>
      <c r="D266" s="239" t="s">
        <v>347</v>
      </c>
      <c r="E266" s="240">
        <v>2.15E-3</v>
      </c>
      <c r="F266" s="240">
        <v>0</v>
      </c>
      <c r="G266" s="241">
        <f>E266*F266</f>
        <v>0</v>
      </c>
      <c r="H266" s="242">
        <v>0</v>
      </c>
      <c r="I266" s="243">
        <f>E266*H266</f>
        <v>0</v>
      </c>
      <c r="J266" s="242"/>
      <c r="K266" s="243">
        <f>E266*J266</f>
        <v>0</v>
      </c>
      <c r="O266" s="235">
        <v>2</v>
      </c>
      <c r="AA266" s="214">
        <v>7</v>
      </c>
      <c r="AB266" s="214">
        <v>1001</v>
      </c>
      <c r="AC266" s="214">
        <v>5</v>
      </c>
      <c r="AZ266" s="214">
        <v>2</v>
      </c>
      <c r="BA266" s="214">
        <f>IF(AZ266=1,G266,0)</f>
        <v>0</v>
      </c>
      <c r="BB266" s="214">
        <f>IF(AZ266=2,G266,0)</f>
        <v>0</v>
      </c>
      <c r="BC266" s="214">
        <f>IF(AZ266=3,G266,0)</f>
        <v>0</v>
      </c>
      <c r="BD266" s="214">
        <f>IF(AZ266=4,G266,0)</f>
        <v>0</v>
      </c>
      <c r="BE266" s="214">
        <f>IF(AZ266=5,G266,0)</f>
        <v>0</v>
      </c>
      <c r="CA266" s="235">
        <v>7</v>
      </c>
      <c r="CB266" s="235">
        <v>1001</v>
      </c>
    </row>
    <row r="267" spans="1:80" x14ac:dyDescent="0.2">
      <c r="A267" s="253"/>
      <c r="B267" s="254" t="s">
        <v>101</v>
      </c>
      <c r="C267" s="255" t="s">
        <v>489</v>
      </c>
      <c r="D267" s="256"/>
      <c r="E267" s="257"/>
      <c r="F267" s="258"/>
      <c r="G267" s="259">
        <f>SUM(G261:G266)</f>
        <v>0</v>
      </c>
      <c r="H267" s="260"/>
      <c r="I267" s="261">
        <f>SUM(I261:I266)</f>
        <v>2.15E-3</v>
      </c>
      <c r="J267" s="260"/>
      <c r="K267" s="261">
        <f>SUM(K261:K266)</f>
        <v>0</v>
      </c>
      <c r="O267" s="235">
        <v>4</v>
      </c>
      <c r="BA267" s="262">
        <f>SUM(BA261:BA266)</f>
        <v>0</v>
      </c>
      <c r="BB267" s="262">
        <f>SUM(BB261:BB266)</f>
        <v>0</v>
      </c>
      <c r="BC267" s="262">
        <f>SUM(BC261:BC266)</f>
        <v>0</v>
      </c>
      <c r="BD267" s="262">
        <f>SUM(BD261:BD266)</f>
        <v>0</v>
      </c>
      <c r="BE267" s="262">
        <f>SUM(BE261:BE266)</f>
        <v>0</v>
      </c>
    </row>
    <row r="268" spans="1:80" x14ac:dyDescent="0.2">
      <c r="A268" s="227" t="s">
        <v>97</v>
      </c>
      <c r="B268" s="228" t="s">
        <v>499</v>
      </c>
      <c r="C268" s="229" t="s">
        <v>500</v>
      </c>
      <c r="D268" s="230"/>
      <c r="E268" s="231"/>
      <c r="F268" s="231"/>
      <c r="G268" s="232"/>
      <c r="H268" s="233"/>
      <c r="I268" s="234"/>
      <c r="J268" s="233"/>
      <c r="K268" s="234"/>
      <c r="O268" s="235">
        <v>1</v>
      </c>
    </row>
    <row r="269" spans="1:80" ht="22.5" x14ac:dyDescent="0.2">
      <c r="A269" s="236">
        <v>110</v>
      </c>
      <c r="B269" s="237" t="s">
        <v>502</v>
      </c>
      <c r="C269" s="238" t="s">
        <v>503</v>
      </c>
      <c r="D269" s="239" t="s">
        <v>210</v>
      </c>
      <c r="E269" s="240">
        <v>1</v>
      </c>
      <c r="F269" s="240">
        <v>0</v>
      </c>
      <c r="G269" s="241">
        <f>E269*F269</f>
        <v>0</v>
      </c>
      <c r="H269" s="242">
        <v>3.0000000000000001E-3</v>
      </c>
      <c r="I269" s="243">
        <f>E269*H269</f>
        <v>3.0000000000000001E-3</v>
      </c>
      <c r="J269" s="242"/>
      <c r="K269" s="243">
        <f>E269*J269</f>
        <v>0</v>
      </c>
      <c r="O269" s="235">
        <v>2</v>
      </c>
      <c r="AA269" s="214">
        <v>12</v>
      </c>
      <c r="AB269" s="214">
        <v>0</v>
      </c>
      <c r="AC269" s="214">
        <v>176</v>
      </c>
      <c r="AZ269" s="214">
        <v>2</v>
      </c>
      <c r="BA269" s="214">
        <f>IF(AZ269=1,G269,0)</f>
        <v>0</v>
      </c>
      <c r="BB269" s="214">
        <f>IF(AZ269=2,G269,0)</f>
        <v>0</v>
      </c>
      <c r="BC269" s="214">
        <f>IF(AZ269=3,G269,0)</f>
        <v>0</v>
      </c>
      <c r="BD269" s="214">
        <f>IF(AZ269=4,G269,0)</f>
        <v>0</v>
      </c>
      <c r="BE269" s="214">
        <f>IF(AZ269=5,G269,0)</f>
        <v>0</v>
      </c>
      <c r="CA269" s="235">
        <v>12</v>
      </c>
      <c r="CB269" s="235">
        <v>0</v>
      </c>
    </row>
    <row r="270" spans="1:80" x14ac:dyDescent="0.2">
      <c r="A270" s="236">
        <v>111</v>
      </c>
      <c r="B270" s="237" t="s">
        <v>504</v>
      </c>
      <c r="C270" s="238" t="s">
        <v>505</v>
      </c>
      <c r="D270" s="239" t="s">
        <v>347</v>
      </c>
      <c r="E270" s="240">
        <v>3.0000000000000001E-3</v>
      </c>
      <c r="F270" s="240">
        <v>0</v>
      </c>
      <c r="G270" s="241">
        <f>E270*F270</f>
        <v>0</v>
      </c>
      <c r="H270" s="242">
        <v>0</v>
      </c>
      <c r="I270" s="243">
        <f>E270*H270</f>
        <v>0</v>
      </c>
      <c r="J270" s="242"/>
      <c r="K270" s="243">
        <f>E270*J270</f>
        <v>0</v>
      </c>
      <c r="O270" s="235">
        <v>2</v>
      </c>
      <c r="AA270" s="214">
        <v>7</v>
      </c>
      <c r="AB270" s="214">
        <v>1001</v>
      </c>
      <c r="AC270" s="214">
        <v>5</v>
      </c>
      <c r="AZ270" s="214">
        <v>2</v>
      </c>
      <c r="BA270" s="214">
        <f>IF(AZ270=1,G270,0)</f>
        <v>0</v>
      </c>
      <c r="BB270" s="214">
        <f>IF(AZ270=2,G270,0)</f>
        <v>0</v>
      </c>
      <c r="BC270" s="214">
        <f>IF(AZ270=3,G270,0)</f>
        <v>0</v>
      </c>
      <c r="BD270" s="214">
        <f>IF(AZ270=4,G270,0)</f>
        <v>0</v>
      </c>
      <c r="BE270" s="214">
        <f>IF(AZ270=5,G270,0)</f>
        <v>0</v>
      </c>
      <c r="CA270" s="235">
        <v>7</v>
      </c>
      <c r="CB270" s="235">
        <v>1001</v>
      </c>
    </row>
    <row r="271" spans="1:80" x14ac:dyDescent="0.2">
      <c r="A271" s="253"/>
      <c r="B271" s="254" t="s">
        <v>101</v>
      </c>
      <c r="C271" s="255" t="s">
        <v>501</v>
      </c>
      <c r="D271" s="256"/>
      <c r="E271" s="257"/>
      <c r="F271" s="258"/>
      <c r="G271" s="259">
        <f>SUM(G268:G270)</f>
        <v>0</v>
      </c>
      <c r="H271" s="260"/>
      <c r="I271" s="261">
        <f>SUM(I268:I270)</f>
        <v>3.0000000000000001E-3</v>
      </c>
      <c r="J271" s="260"/>
      <c r="K271" s="261">
        <f>SUM(K268:K270)</f>
        <v>0</v>
      </c>
      <c r="O271" s="235">
        <v>4</v>
      </c>
      <c r="BA271" s="262">
        <f>SUM(BA268:BA270)</f>
        <v>0</v>
      </c>
      <c r="BB271" s="262">
        <f>SUM(BB268:BB270)</f>
        <v>0</v>
      </c>
      <c r="BC271" s="262">
        <f>SUM(BC268:BC270)</f>
        <v>0</v>
      </c>
      <c r="BD271" s="262">
        <f>SUM(BD268:BD270)</f>
        <v>0</v>
      </c>
      <c r="BE271" s="262">
        <f>SUM(BE268:BE270)</f>
        <v>0</v>
      </c>
    </row>
    <row r="272" spans="1:80" x14ac:dyDescent="0.2">
      <c r="A272" s="227" t="s">
        <v>97</v>
      </c>
      <c r="B272" s="228" t="s">
        <v>506</v>
      </c>
      <c r="C272" s="229" t="s">
        <v>507</v>
      </c>
      <c r="D272" s="230"/>
      <c r="E272" s="231"/>
      <c r="F272" s="231"/>
      <c r="G272" s="232"/>
      <c r="H272" s="233"/>
      <c r="I272" s="234"/>
      <c r="J272" s="233"/>
      <c r="K272" s="234"/>
      <c r="O272" s="235">
        <v>1</v>
      </c>
    </row>
    <row r="273" spans="1:80" ht="22.5" x14ac:dyDescent="0.2">
      <c r="A273" s="236">
        <v>112</v>
      </c>
      <c r="B273" s="237" t="s">
        <v>509</v>
      </c>
      <c r="C273" s="238" t="s">
        <v>510</v>
      </c>
      <c r="D273" s="239" t="s">
        <v>206</v>
      </c>
      <c r="E273" s="240">
        <v>6</v>
      </c>
      <c r="F273" s="240">
        <v>0</v>
      </c>
      <c r="G273" s="241">
        <f>E273*F273</f>
        <v>0</v>
      </c>
      <c r="H273" s="242">
        <v>5.2700000000000004E-3</v>
      </c>
      <c r="I273" s="243">
        <f>E273*H273</f>
        <v>3.1620000000000002E-2</v>
      </c>
      <c r="J273" s="242">
        <v>0</v>
      </c>
      <c r="K273" s="243">
        <f>E273*J273</f>
        <v>0</v>
      </c>
      <c r="O273" s="235">
        <v>2</v>
      </c>
      <c r="AA273" s="214">
        <v>1</v>
      </c>
      <c r="AB273" s="214">
        <v>0</v>
      </c>
      <c r="AC273" s="214">
        <v>0</v>
      </c>
      <c r="AZ273" s="214">
        <v>2</v>
      </c>
      <c r="BA273" s="214">
        <f>IF(AZ273=1,G273,0)</f>
        <v>0</v>
      </c>
      <c r="BB273" s="214">
        <f>IF(AZ273=2,G273,0)</f>
        <v>0</v>
      </c>
      <c r="BC273" s="214">
        <f>IF(AZ273=3,G273,0)</f>
        <v>0</v>
      </c>
      <c r="BD273" s="214">
        <f>IF(AZ273=4,G273,0)</f>
        <v>0</v>
      </c>
      <c r="BE273" s="214">
        <f>IF(AZ273=5,G273,0)</f>
        <v>0</v>
      </c>
      <c r="CA273" s="235">
        <v>1</v>
      </c>
      <c r="CB273" s="235">
        <v>0</v>
      </c>
    </row>
    <row r="274" spans="1:80" ht="22.5" x14ac:dyDescent="0.2">
      <c r="A274" s="236">
        <v>113</v>
      </c>
      <c r="B274" s="237" t="s">
        <v>511</v>
      </c>
      <c r="C274" s="238" t="s">
        <v>512</v>
      </c>
      <c r="D274" s="239" t="s">
        <v>114</v>
      </c>
      <c r="E274" s="240">
        <v>392.54</v>
      </c>
      <c r="F274" s="240">
        <v>0</v>
      </c>
      <c r="G274" s="241">
        <f>E274*F274</f>
        <v>0</v>
      </c>
      <c r="H274" s="242">
        <v>4.0299999999999997E-3</v>
      </c>
      <c r="I274" s="243">
        <f>E274*H274</f>
        <v>1.5819361999999999</v>
      </c>
      <c r="J274" s="242">
        <v>0</v>
      </c>
      <c r="K274" s="243">
        <f>E274*J274</f>
        <v>0</v>
      </c>
      <c r="O274" s="235">
        <v>2</v>
      </c>
      <c r="AA274" s="214">
        <v>1</v>
      </c>
      <c r="AB274" s="214">
        <v>7</v>
      </c>
      <c r="AC274" s="214">
        <v>7</v>
      </c>
      <c r="AZ274" s="214">
        <v>2</v>
      </c>
      <c r="BA274" s="214">
        <f>IF(AZ274=1,G274,0)</f>
        <v>0</v>
      </c>
      <c r="BB274" s="214">
        <f>IF(AZ274=2,G274,0)</f>
        <v>0</v>
      </c>
      <c r="BC274" s="214">
        <f>IF(AZ274=3,G274,0)</f>
        <v>0</v>
      </c>
      <c r="BD274" s="214">
        <f>IF(AZ274=4,G274,0)</f>
        <v>0</v>
      </c>
      <c r="BE274" s="214">
        <f>IF(AZ274=5,G274,0)</f>
        <v>0</v>
      </c>
      <c r="CA274" s="235">
        <v>1</v>
      </c>
      <c r="CB274" s="235">
        <v>7</v>
      </c>
    </row>
    <row r="275" spans="1:80" ht="22.5" x14ac:dyDescent="0.2">
      <c r="A275" s="236">
        <v>114</v>
      </c>
      <c r="B275" s="237" t="s">
        <v>513</v>
      </c>
      <c r="C275" s="238" t="s">
        <v>514</v>
      </c>
      <c r="D275" s="239" t="s">
        <v>114</v>
      </c>
      <c r="E275" s="240">
        <v>392.54</v>
      </c>
      <c r="F275" s="240">
        <v>0</v>
      </c>
      <c r="G275" s="241">
        <f>E275*F275</f>
        <v>0</v>
      </c>
      <c r="H275" s="242">
        <v>1.5100000000000001E-3</v>
      </c>
      <c r="I275" s="243">
        <f>E275*H275</f>
        <v>0.59273540000000002</v>
      </c>
      <c r="J275" s="242">
        <v>0</v>
      </c>
      <c r="K275" s="243">
        <f>E275*J275</f>
        <v>0</v>
      </c>
      <c r="O275" s="235">
        <v>2</v>
      </c>
      <c r="AA275" s="214">
        <v>1</v>
      </c>
      <c r="AB275" s="214">
        <v>7</v>
      </c>
      <c r="AC275" s="214">
        <v>7</v>
      </c>
      <c r="AZ275" s="214">
        <v>2</v>
      </c>
      <c r="BA275" s="214">
        <f>IF(AZ275=1,G275,0)</f>
        <v>0</v>
      </c>
      <c r="BB275" s="214">
        <f>IF(AZ275=2,G275,0)</f>
        <v>0</v>
      </c>
      <c r="BC275" s="214">
        <f>IF(AZ275=3,G275,0)</f>
        <v>0</v>
      </c>
      <c r="BD275" s="214">
        <f>IF(AZ275=4,G275,0)</f>
        <v>0</v>
      </c>
      <c r="BE275" s="214">
        <f>IF(AZ275=5,G275,0)</f>
        <v>0</v>
      </c>
      <c r="CA275" s="235">
        <v>1</v>
      </c>
      <c r="CB275" s="235">
        <v>7</v>
      </c>
    </row>
    <row r="276" spans="1:80" x14ac:dyDescent="0.2">
      <c r="A276" s="236">
        <v>115</v>
      </c>
      <c r="B276" s="237" t="s">
        <v>515</v>
      </c>
      <c r="C276" s="238" t="s">
        <v>516</v>
      </c>
      <c r="D276" s="239" t="s">
        <v>114</v>
      </c>
      <c r="E276" s="240">
        <v>219.06</v>
      </c>
      <c r="F276" s="240">
        <v>0</v>
      </c>
      <c r="G276" s="241">
        <f>E276*F276</f>
        <v>0</v>
      </c>
      <c r="H276" s="242">
        <v>0</v>
      </c>
      <c r="I276" s="243">
        <f>E276*H276</f>
        <v>0</v>
      </c>
      <c r="J276" s="242">
        <v>-1.7999999999999999E-2</v>
      </c>
      <c r="K276" s="243">
        <f>E276*J276</f>
        <v>-3.9430799999999997</v>
      </c>
      <c r="O276" s="235">
        <v>2</v>
      </c>
      <c r="AA276" s="214">
        <v>1</v>
      </c>
      <c r="AB276" s="214">
        <v>7</v>
      </c>
      <c r="AC276" s="214">
        <v>7</v>
      </c>
      <c r="AZ276" s="214">
        <v>2</v>
      </c>
      <c r="BA276" s="214">
        <f>IF(AZ276=1,G276,0)</f>
        <v>0</v>
      </c>
      <c r="BB276" s="214">
        <f>IF(AZ276=2,G276,0)</f>
        <v>0</v>
      </c>
      <c r="BC276" s="214">
        <f>IF(AZ276=3,G276,0)</f>
        <v>0</v>
      </c>
      <c r="BD276" s="214">
        <f>IF(AZ276=4,G276,0)</f>
        <v>0</v>
      </c>
      <c r="BE276" s="214">
        <f>IF(AZ276=5,G276,0)</f>
        <v>0</v>
      </c>
      <c r="CA276" s="235">
        <v>1</v>
      </c>
      <c r="CB276" s="235">
        <v>7</v>
      </c>
    </row>
    <row r="277" spans="1:80" ht="22.5" x14ac:dyDescent="0.2">
      <c r="A277" s="236">
        <v>116</v>
      </c>
      <c r="B277" s="237" t="s">
        <v>517</v>
      </c>
      <c r="C277" s="238" t="s">
        <v>518</v>
      </c>
      <c r="D277" s="239" t="s">
        <v>446</v>
      </c>
      <c r="E277" s="240">
        <v>1</v>
      </c>
      <c r="F277" s="240">
        <v>0</v>
      </c>
      <c r="G277" s="241">
        <f>E277*F277</f>
        <v>0</v>
      </c>
      <c r="H277" s="242">
        <v>0.55000000000000004</v>
      </c>
      <c r="I277" s="243">
        <f>E277*H277</f>
        <v>0.55000000000000004</v>
      </c>
      <c r="J277" s="242"/>
      <c r="K277" s="243">
        <f>E277*J277</f>
        <v>0</v>
      </c>
      <c r="O277" s="235">
        <v>2</v>
      </c>
      <c r="AA277" s="214">
        <v>12</v>
      </c>
      <c r="AB277" s="214">
        <v>0</v>
      </c>
      <c r="AC277" s="214">
        <v>235</v>
      </c>
      <c r="AZ277" s="214">
        <v>2</v>
      </c>
      <c r="BA277" s="214">
        <f>IF(AZ277=1,G277,0)</f>
        <v>0</v>
      </c>
      <c r="BB277" s="214">
        <f>IF(AZ277=2,G277,0)</f>
        <v>0</v>
      </c>
      <c r="BC277" s="214">
        <f>IF(AZ277=3,G277,0)</f>
        <v>0</v>
      </c>
      <c r="BD277" s="214">
        <f>IF(AZ277=4,G277,0)</f>
        <v>0</v>
      </c>
      <c r="BE277" s="214">
        <f>IF(AZ277=5,G277,0)</f>
        <v>0</v>
      </c>
      <c r="CA277" s="235">
        <v>12</v>
      </c>
      <c r="CB277" s="235">
        <v>0</v>
      </c>
    </row>
    <row r="278" spans="1:80" x14ac:dyDescent="0.2">
      <c r="A278" s="244"/>
      <c r="B278" s="248"/>
      <c r="C278" s="489" t="s">
        <v>98</v>
      </c>
      <c r="D278" s="490"/>
      <c r="E278" s="249">
        <v>1</v>
      </c>
      <c r="F278" s="250"/>
      <c r="G278" s="251"/>
      <c r="H278" s="252"/>
      <c r="I278" s="246"/>
      <c r="K278" s="246"/>
      <c r="M278" s="247">
        <v>1</v>
      </c>
      <c r="O278" s="235"/>
    </row>
    <row r="279" spans="1:80" ht="22.5" x14ac:dyDescent="0.2">
      <c r="A279" s="236">
        <v>117</v>
      </c>
      <c r="B279" s="237" t="s">
        <v>519</v>
      </c>
      <c r="C279" s="238" t="s">
        <v>520</v>
      </c>
      <c r="D279" s="239" t="s">
        <v>446</v>
      </c>
      <c r="E279" s="240">
        <v>1</v>
      </c>
      <c r="F279" s="240">
        <v>0</v>
      </c>
      <c r="G279" s="241">
        <f>E279*F279</f>
        <v>0</v>
      </c>
      <c r="H279" s="242">
        <v>7.9600000000000001E-3</v>
      </c>
      <c r="I279" s="243">
        <f>E279*H279</f>
        <v>7.9600000000000001E-3</v>
      </c>
      <c r="J279" s="242"/>
      <c r="K279" s="243">
        <f>E279*J279</f>
        <v>0</v>
      </c>
      <c r="O279" s="235">
        <v>2</v>
      </c>
      <c r="AA279" s="214">
        <v>12</v>
      </c>
      <c r="AB279" s="214">
        <v>0</v>
      </c>
      <c r="AC279" s="214">
        <v>412</v>
      </c>
      <c r="AZ279" s="214">
        <v>2</v>
      </c>
      <c r="BA279" s="214">
        <f>IF(AZ279=1,G279,0)</f>
        <v>0</v>
      </c>
      <c r="BB279" s="214">
        <f>IF(AZ279=2,G279,0)</f>
        <v>0</v>
      </c>
      <c r="BC279" s="214">
        <f>IF(AZ279=3,G279,0)</f>
        <v>0</v>
      </c>
      <c r="BD279" s="214">
        <f>IF(AZ279=4,G279,0)</f>
        <v>0</v>
      </c>
      <c r="BE279" s="214">
        <f>IF(AZ279=5,G279,0)</f>
        <v>0</v>
      </c>
      <c r="CA279" s="235">
        <v>12</v>
      </c>
      <c r="CB279" s="235">
        <v>0</v>
      </c>
    </row>
    <row r="280" spans="1:80" ht="22.5" x14ac:dyDescent="0.2">
      <c r="A280" s="244"/>
      <c r="B280" s="245"/>
      <c r="C280" s="491" t="s">
        <v>521</v>
      </c>
      <c r="D280" s="492"/>
      <c r="E280" s="492"/>
      <c r="F280" s="492"/>
      <c r="G280" s="493"/>
      <c r="I280" s="246"/>
      <c r="K280" s="246"/>
      <c r="L280" s="247" t="s">
        <v>521</v>
      </c>
      <c r="O280" s="235">
        <v>3</v>
      </c>
    </row>
    <row r="281" spans="1:80" x14ac:dyDescent="0.2">
      <c r="A281" s="244"/>
      <c r="B281" s="245"/>
      <c r="C281" s="491" t="s">
        <v>1</v>
      </c>
      <c r="D281" s="492"/>
      <c r="E281" s="492"/>
      <c r="F281" s="492"/>
      <c r="G281" s="493"/>
      <c r="I281" s="246"/>
      <c r="K281" s="246"/>
      <c r="L281" s="247" t="s">
        <v>1</v>
      </c>
      <c r="O281" s="235">
        <v>3</v>
      </c>
    </row>
    <row r="282" spans="1:80" x14ac:dyDescent="0.2">
      <c r="A282" s="236">
        <v>118</v>
      </c>
      <c r="B282" s="237" t="s">
        <v>522</v>
      </c>
      <c r="C282" s="238" t="s">
        <v>523</v>
      </c>
      <c r="D282" s="239" t="s">
        <v>347</v>
      </c>
      <c r="E282" s="240">
        <v>2.7642516000000001</v>
      </c>
      <c r="F282" s="240">
        <v>0</v>
      </c>
      <c r="G282" s="241">
        <f>E282*F282</f>
        <v>0</v>
      </c>
      <c r="H282" s="242">
        <v>0</v>
      </c>
      <c r="I282" s="243">
        <f>E282*H282</f>
        <v>0</v>
      </c>
      <c r="J282" s="242"/>
      <c r="K282" s="243">
        <f>E282*J282</f>
        <v>0</v>
      </c>
      <c r="O282" s="235">
        <v>2</v>
      </c>
      <c r="AA282" s="214">
        <v>7</v>
      </c>
      <c r="AB282" s="214">
        <v>1001</v>
      </c>
      <c r="AC282" s="214">
        <v>5</v>
      </c>
      <c r="AZ282" s="214">
        <v>2</v>
      </c>
      <c r="BA282" s="214">
        <f>IF(AZ282=1,G282,0)</f>
        <v>0</v>
      </c>
      <c r="BB282" s="214">
        <f>IF(AZ282=2,G282,0)</f>
        <v>0</v>
      </c>
      <c r="BC282" s="214">
        <f>IF(AZ282=3,G282,0)</f>
        <v>0</v>
      </c>
      <c r="BD282" s="214">
        <f>IF(AZ282=4,G282,0)</f>
        <v>0</v>
      </c>
      <c r="BE282" s="214">
        <f>IF(AZ282=5,G282,0)</f>
        <v>0</v>
      </c>
      <c r="CA282" s="235">
        <v>7</v>
      </c>
      <c r="CB282" s="235">
        <v>1001</v>
      </c>
    </row>
    <row r="283" spans="1:80" x14ac:dyDescent="0.2">
      <c r="A283" s="253"/>
      <c r="B283" s="254" t="s">
        <v>101</v>
      </c>
      <c r="C283" s="255" t="s">
        <v>508</v>
      </c>
      <c r="D283" s="256"/>
      <c r="E283" s="257"/>
      <c r="F283" s="258"/>
      <c r="G283" s="259">
        <f>SUM(G272:G282)</f>
        <v>0</v>
      </c>
      <c r="H283" s="260"/>
      <c r="I283" s="261">
        <f>SUM(I272:I282)</f>
        <v>2.7642516000000001</v>
      </c>
      <c r="J283" s="260"/>
      <c r="K283" s="261">
        <f>SUM(K272:K282)</f>
        <v>-3.9430799999999997</v>
      </c>
      <c r="O283" s="235">
        <v>4</v>
      </c>
      <c r="BA283" s="262">
        <f>SUM(BA272:BA282)</f>
        <v>0</v>
      </c>
      <c r="BB283" s="262">
        <f>SUM(BB272:BB282)</f>
        <v>0</v>
      </c>
      <c r="BC283" s="262">
        <f>SUM(BC272:BC282)</f>
        <v>0</v>
      </c>
      <c r="BD283" s="262">
        <f>SUM(BD272:BD282)</f>
        <v>0</v>
      </c>
      <c r="BE283" s="262">
        <f>SUM(BE272:BE282)</f>
        <v>0</v>
      </c>
    </row>
    <row r="284" spans="1:80" x14ac:dyDescent="0.2">
      <c r="A284" s="227" t="s">
        <v>97</v>
      </c>
      <c r="B284" s="228" t="s">
        <v>524</v>
      </c>
      <c r="C284" s="229" t="s">
        <v>525</v>
      </c>
      <c r="D284" s="230"/>
      <c r="E284" s="231"/>
      <c r="F284" s="231"/>
      <c r="G284" s="232"/>
      <c r="H284" s="233"/>
      <c r="I284" s="234"/>
      <c r="J284" s="233"/>
      <c r="K284" s="234"/>
      <c r="O284" s="235">
        <v>1</v>
      </c>
    </row>
    <row r="285" spans="1:80" x14ac:dyDescent="0.2">
      <c r="A285" s="236">
        <v>119</v>
      </c>
      <c r="B285" s="237" t="s">
        <v>527</v>
      </c>
      <c r="C285" s="238" t="s">
        <v>528</v>
      </c>
      <c r="D285" s="239" t="s">
        <v>114</v>
      </c>
      <c r="E285" s="240">
        <v>1.8</v>
      </c>
      <c r="F285" s="240">
        <v>0</v>
      </c>
      <c r="G285" s="241">
        <f>E285*F285</f>
        <v>0</v>
      </c>
      <c r="H285" s="242">
        <v>9.7999999999999997E-3</v>
      </c>
      <c r="I285" s="243">
        <f>E285*H285</f>
        <v>1.7639999999999999E-2</v>
      </c>
      <c r="J285" s="242">
        <v>0</v>
      </c>
      <c r="K285" s="243">
        <f>E285*J285</f>
        <v>0</v>
      </c>
      <c r="O285" s="235">
        <v>2</v>
      </c>
      <c r="AA285" s="214">
        <v>1</v>
      </c>
      <c r="AB285" s="214">
        <v>7</v>
      </c>
      <c r="AC285" s="214">
        <v>7</v>
      </c>
      <c r="AZ285" s="214">
        <v>2</v>
      </c>
      <c r="BA285" s="214">
        <f>IF(AZ285=1,G285,0)</f>
        <v>0</v>
      </c>
      <c r="BB285" s="214">
        <f>IF(AZ285=2,G285,0)</f>
        <v>0</v>
      </c>
      <c r="BC285" s="214">
        <f>IF(AZ285=3,G285,0)</f>
        <v>0</v>
      </c>
      <c r="BD285" s="214">
        <f>IF(AZ285=4,G285,0)</f>
        <v>0</v>
      </c>
      <c r="BE285" s="214">
        <f>IF(AZ285=5,G285,0)</f>
        <v>0</v>
      </c>
      <c r="CA285" s="235">
        <v>1</v>
      </c>
      <c r="CB285" s="235">
        <v>7</v>
      </c>
    </row>
    <row r="286" spans="1:80" x14ac:dyDescent="0.2">
      <c r="A286" s="236">
        <v>120</v>
      </c>
      <c r="B286" s="237" t="s">
        <v>529</v>
      </c>
      <c r="C286" s="238" t="s">
        <v>530</v>
      </c>
      <c r="D286" s="239" t="s">
        <v>114</v>
      </c>
      <c r="E286" s="240">
        <v>392.54</v>
      </c>
      <c r="F286" s="240">
        <v>0</v>
      </c>
      <c r="G286" s="241">
        <f>E286*F286</f>
        <v>0</v>
      </c>
      <c r="H286" s="242">
        <v>0</v>
      </c>
      <c r="I286" s="243">
        <f>E286*H286</f>
        <v>0</v>
      </c>
      <c r="J286" s="242">
        <v>-7.3200000000000001E-3</v>
      </c>
      <c r="K286" s="243">
        <f>E286*J286</f>
        <v>-2.8733928000000004</v>
      </c>
      <c r="O286" s="235">
        <v>2</v>
      </c>
      <c r="AA286" s="214">
        <v>1</v>
      </c>
      <c r="AB286" s="214">
        <v>7</v>
      </c>
      <c r="AC286" s="214">
        <v>7</v>
      </c>
      <c r="AZ286" s="214">
        <v>2</v>
      </c>
      <c r="BA286" s="214">
        <f>IF(AZ286=1,G286,0)</f>
        <v>0</v>
      </c>
      <c r="BB286" s="214">
        <f>IF(AZ286=2,G286,0)</f>
        <v>0</v>
      </c>
      <c r="BC286" s="214">
        <f>IF(AZ286=3,G286,0)</f>
        <v>0</v>
      </c>
      <c r="BD286" s="214">
        <f>IF(AZ286=4,G286,0)</f>
        <v>0</v>
      </c>
      <c r="BE286" s="214">
        <f>IF(AZ286=5,G286,0)</f>
        <v>0</v>
      </c>
      <c r="CA286" s="235">
        <v>1</v>
      </c>
      <c r="CB286" s="235">
        <v>7</v>
      </c>
    </row>
    <row r="287" spans="1:80" x14ac:dyDescent="0.2">
      <c r="A287" s="244"/>
      <c r="B287" s="248"/>
      <c r="C287" s="489" t="s">
        <v>531</v>
      </c>
      <c r="D287" s="490"/>
      <c r="E287" s="249">
        <v>392.54</v>
      </c>
      <c r="F287" s="250"/>
      <c r="G287" s="251"/>
      <c r="H287" s="252"/>
      <c r="I287" s="246"/>
      <c r="K287" s="246"/>
      <c r="M287" s="247" t="s">
        <v>531</v>
      </c>
      <c r="O287" s="235"/>
    </row>
    <row r="288" spans="1:80" x14ac:dyDescent="0.2">
      <c r="A288" s="236">
        <v>121</v>
      </c>
      <c r="B288" s="237" t="s">
        <v>532</v>
      </c>
      <c r="C288" s="238" t="s">
        <v>533</v>
      </c>
      <c r="D288" s="239" t="s">
        <v>210</v>
      </c>
      <c r="E288" s="240">
        <v>58</v>
      </c>
      <c r="F288" s="240">
        <v>0</v>
      </c>
      <c r="G288" s="241">
        <f>E288*F288</f>
        <v>0</v>
      </c>
      <c r="H288" s="242">
        <v>0</v>
      </c>
      <c r="I288" s="243">
        <f>E288*H288</f>
        <v>0</v>
      </c>
      <c r="J288" s="242">
        <v>-4.1599999999999996E-3</v>
      </c>
      <c r="K288" s="243">
        <f>E288*J288</f>
        <v>-0.24127999999999997</v>
      </c>
      <c r="O288" s="235">
        <v>2</v>
      </c>
      <c r="AA288" s="214">
        <v>1</v>
      </c>
      <c r="AB288" s="214">
        <v>7</v>
      </c>
      <c r="AC288" s="214">
        <v>7</v>
      </c>
      <c r="AZ288" s="214">
        <v>2</v>
      </c>
      <c r="BA288" s="214">
        <f>IF(AZ288=1,G288,0)</f>
        <v>0</v>
      </c>
      <c r="BB288" s="214">
        <f>IF(AZ288=2,G288,0)</f>
        <v>0</v>
      </c>
      <c r="BC288" s="214">
        <f>IF(AZ288=3,G288,0)</f>
        <v>0</v>
      </c>
      <c r="BD288" s="214">
        <f>IF(AZ288=4,G288,0)</f>
        <v>0</v>
      </c>
      <c r="BE288" s="214">
        <f>IF(AZ288=5,G288,0)</f>
        <v>0</v>
      </c>
      <c r="CA288" s="235">
        <v>1</v>
      </c>
      <c r="CB288" s="235">
        <v>7</v>
      </c>
    </row>
    <row r="289" spans="1:80" x14ac:dyDescent="0.2">
      <c r="A289" s="236">
        <v>122</v>
      </c>
      <c r="B289" s="237" t="s">
        <v>534</v>
      </c>
      <c r="C289" s="238" t="s">
        <v>535</v>
      </c>
      <c r="D289" s="239" t="s">
        <v>206</v>
      </c>
      <c r="E289" s="240">
        <v>77.8</v>
      </c>
      <c r="F289" s="240">
        <v>0</v>
      </c>
      <c r="G289" s="241">
        <f>E289*F289</f>
        <v>0</v>
      </c>
      <c r="H289" s="242">
        <v>0</v>
      </c>
      <c r="I289" s="243">
        <f>E289*H289</f>
        <v>0</v>
      </c>
      <c r="J289" s="242">
        <v>-3.3600000000000001E-3</v>
      </c>
      <c r="K289" s="243">
        <f>E289*J289</f>
        <v>-0.26140799999999997</v>
      </c>
      <c r="O289" s="235">
        <v>2</v>
      </c>
      <c r="AA289" s="214">
        <v>1</v>
      </c>
      <c r="AB289" s="214">
        <v>7</v>
      </c>
      <c r="AC289" s="214">
        <v>7</v>
      </c>
      <c r="AZ289" s="214">
        <v>2</v>
      </c>
      <c r="BA289" s="214">
        <f>IF(AZ289=1,G289,0)</f>
        <v>0</v>
      </c>
      <c r="BB289" s="214">
        <f>IF(AZ289=2,G289,0)</f>
        <v>0</v>
      </c>
      <c r="BC289" s="214">
        <f>IF(AZ289=3,G289,0)</f>
        <v>0</v>
      </c>
      <c r="BD289" s="214">
        <f>IF(AZ289=4,G289,0)</f>
        <v>0</v>
      </c>
      <c r="BE289" s="214">
        <f>IF(AZ289=5,G289,0)</f>
        <v>0</v>
      </c>
      <c r="CA289" s="235">
        <v>1</v>
      </c>
      <c r="CB289" s="235">
        <v>7</v>
      </c>
    </row>
    <row r="290" spans="1:80" x14ac:dyDescent="0.2">
      <c r="A290" s="244"/>
      <c r="B290" s="248"/>
      <c r="C290" s="489" t="s">
        <v>536</v>
      </c>
      <c r="D290" s="490"/>
      <c r="E290" s="249">
        <v>77.8</v>
      </c>
      <c r="F290" s="250"/>
      <c r="G290" s="251"/>
      <c r="H290" s="252"/>
      <c r="I290" s="246"/>
      <c r="K290" s="246"/>
      <c r="M290" s="247" t="s">
        <v>536</v>
      </c>
      <c r="O290" s="235"/>
    </row>
    <row r="291" spans="1:80" x14ac:dyDescent="0.2">
      <c r="A291" s="236">
        <v>123</v>
      </c>
      <c r="B291" s="237" t="s">
        <v>537</v>
      </c>
      <c r="C291" s="238" t="s">
        <v>538</v>
      </c>
      <c r="D291" s="239" t="s">
        <v>206</v>
      </c>
      <c r="E291" s="240">
        <v>14.4</v>
      </c>
      <c r="F291" s="240">
        <v>0</v>
      </c>
      <c r="G291" s="241">
        <f>E291*F291</f>
        <v>0</v>
      </c>
      <c r="H291" s="242">
        <v>0</v>
      </c>
      <c r="I291" s="243">
        <f>E291*H291</f>
        <v>0</v>
      </c>
      <c r="J291" s="242">
        <v>-1.3500000000000001E-3</v>
      </c>
      <c r="K291" s="243">
        <f>E291*J291</f>
        <v>-1.9440000000000002E-2</v>
      </c>
      <c r="O291" s="235">
        <v>2</v>
      </c>
      <c r="AA291" s="214">
        <v>1</v>
      </c>
      <c r="AB291" s="214">
        <v>7</v>
      </c>
      <c r="AC291" s="214">
        <v>7</v>
      </c>
      <c r="AZ291" s="214">
        <v>2</v>
      </c>
      <c r="BA291" s="214">
        <f>IF(AZ291=1,G291,0)</f>
        <v>0</v>
      </c>
      <c r="BB291" s="214">
        <f>IF(AZ291=2,G291,0)</f>
        <v>0</v>
      </c>
      <c r="BC291" s="214">
        <f>IF(AZ291=3,G291,0)</f>
        <v>0</v>
      </c>
      <c r="BD291" s="214">
        <f>IF(AZ291=4,G291,0)</f>
        <v>0</v>
      </c>
      <c r="BE291" s="214">
        <f>IF(AZ291=5,G291,0)</f>
        <v>0</v>
      </c>
      <c r="CA291" s="235">
        <v>1</v>
      </c>
      <c r="CB291" s="235">
        <v>7</v>
      </c>
    </row>
    <row r="292" spans="1:80" x14ac:dyDescent="0.2">
      <c r="A292" s="244"/>
      <c r="B292" s="248"/>
      <c r="C292" s="489" t="s">
        <v>539</v>
      </c>
      <c r="D292" s="490"/>
      <c r="E292" s="249">
        <v>14.4</v>
      </c>
      <c r="F292" s="250"/>
      <c r="G292" s="251"/>
      <c r="H292" s="252"/>
      <c r="I292" s="246"/>
      <c r="K292" s="246"/>
      <c r="M292" s="247" t="s">
        <v>539</v>
      </c>
      <c r="O292" s="235"/>
    </row>
    <row r="293" spans="1:80" x14ac:dyDescent="0.2">
      <c r="A293" s="236">
        <v>124</v>
      </c>
      <c r="B293" s="237" t="s">
        <v>540</v>
      </c>
      <c r="C293" s="238" t="s">
        <v>541</v>
      </c>
      <c r="D293" s="239" t="s">
        <v>206</v>
      </c>
      <c r="E293" s="240">
        <v>16</v>
      </c>
      <c r="F293" s="240">
        <v>0</v>
      </c>
      <c r="G293" s="241">
        <f>E293*F293</f>
        <v>0</v>
      </c>
      <c r="H293" s="242">
        <v>0</v>
      </c>
      <c r="I293" s="243">
        <f>E293*H293</f>
        <v>0</v>
      </c>
      <c r="J293" s="242">
        <v>-1.42E-3</v>
      </c>
      <c r="K293" s="243">
        <f>E293*J293</f>
        <v>-2.2720000000000001E-2</v>
      </c>
      <c r="O293" s="235">
        <v>2</v>
      </c>
      <c r="AA293" s="214">
        <v>1</v>
      </c>
      <c r="AB293" s="214">
        <v>7</v>
      </c>
      <c r="AC293" s="214">
        <v>7</v>
      </c>
      <c r="AZ293" s="214">
        <v>2</v>
      </c>
      <c r="BA293" s="214">
        <f>IF(AZ293=1,G293,0)</f>
        <v>0</v>
      </c>
      <c r="BB293" s="214">
        <f>IF(AZ293=2,G293,0)</f>
        <v>0</v>
      </c>
      <c r="BC293" s="214">
        <f>IF(AZ293=3,G293,0)</f>
        <v>0</v>
      </c>
      <c r="BD293" s="214">
        <f>IF(AZ293=4,G293,0)</f>
        <v>0</v>
      </c>
      <c r="BE293" s="214">
        <f>IF(AZ293=5,G293,0)</f>
        <v>0</v>
      </c>
      <c r="CA293" s="235">
        <v>1</v>
      </c>
      <c r="CB293" s="235">
        <v>7</v>
      </c>
    </row>
    <row r="294" spans="1:80" x14ac:dyDescent="0.2">
      <c r="A294" s="244"/>
      <c r="B294" s="248"/>
      <c r="C294" s="489" t="s">
        <v>542</v>
      </c>
      <c r="D294" s="490"/>
      <c r="E294" s="249">
        <v>16</v>
      </c>
      <c r="F294" s="250"/>
      <c r="G294" s="251"/>
      <c r="H294" s="252"/>
      <c r="I294" s="246"/>
      <c r="K294" s="246"/>
      <c r="M294" s="247" t="s">
        <v>542</v>
      </c>
      <c r="O294" s="235"/>
    </row>
    <row r="295" spans="1:80" x14ac:dyDescent="0.2">
      <c r="A295" s="236">
        <v>125</v>
      </c>
      <c r="B295" s="237" t="s">
        <v>543</v>
      </c>
      <c r="C295" s="238" t="s">
        <v>544</v>
      </c>
      <c r="D295" s="239" t="s">
        <v>206</v>
      </c>
      <c r="E295" s="240">
        <v>28</v>
      </c>
      <c r="F295" s="240">
        <v>0</v>
      </c>
      <c r="G295" s="241">
        <f>E295*F295</f>
        <v>0</v>
      </c>
      <c r="H295" s="242">
        <v>0</v>
      </c>
      <c r="I295" s="243">
        <f>E295*H295</f>
        <v>0</v>
      </c>
      <c r="J295" s="242">
        <v>-2.2599999999999999E-3</v>
      </c>
      <c r="K295" s="243">
        <f>E295*J295</f>
        <v>-6.3280000000000003E-2</v>
      </c>
      <c r="O295" s="235">
        <v>2</v>
      </c>
      <c r="AA295" s="214">
        <v>1</v>
      </c>
      <c r="AB295" s="214">
        <v>7</v>
      </c>
      <c r="AC295" s="214">
        <v>7</v>
      </c>
      <c r="AZ295" s="214">
        <v>2</v>
      </c>
      <c r="BA295" s="214">
        <f>IF(AZ295=1,G295,0)</f>
        <v>0</v>
      </c>
      <c r="BB295" s="214">
        <f>IF(AZ295=2,G295,0)</f>
        <v>0</v>
      </c>
      <c r="BC295" s="214">
        <f>IF(AZ295=3,G295,0)</f>
        <v>0</v>
      </c>
      <c r="BD295" s="214">
        <f>IF(AZ295=4,G295,0)</f>
        <v>0</v>
      </c>
      <c r="BE295" s="214">
        <f>IF(AZ295=5,G295,0)</f>
        <v>0</v>
      </c>
      <c r="CA295" s="235">
        <v>1</v>
      </c>
      <c r="CB295" s="235">
        <v>7</v>
      </c>
    </row>
    <row r="296" spans="1:80" x14ac:dyDescent="0.2">
      <c r="A296" s="244"/>
      <c r="B296" s="248"/>
      <c r="C296" s="489" t="s">
        <v>545</v>
      </c>
      <c r="D296" s="490"/>
      <c r="E296" s="249">
        <v>28</v>
      </c>
      <c r="F296" s="250"/>
      <c r="G296" s="251"/>
      <c r="H296" s="252"/>
      <c r="I296" s="246"/>
      <c r="K296" s="246"/>
      <c r="M296" s="247">
        <v>28</v>
      </c>
      <c r="O296" s="235"/>
    </row>
    <row r="297" spans="1:80" ht="22.5" x14ac:dyDescent="0.2">
      <c r="A297" s="236">
        <v>126</v>
      </c>
      <c r="B297" s="237" t="s">
        <v>546</v>
      </c>
      <c r="C297" s="238" t="s">
        <v>547</v>
      </c>
      <c r="D297" s="239" t="s">
        <v>114</v>
      </c>
      <c r="E297" s="240">
        <v>392.54</v>
      </c>
      <c r="F297" s="240">
        <v>0</v>
      </c>
      <c r="G297" s="241">
        <f>E297*F297</f>
        <v>0</v>
      </c>
      <c r="H297" s="242">
        <v>5.5700000000000003E-3</v>
      </c>
      <c r="I297" s="243">
        <f>E297*H297</f>
        <v>2.1864478000000003</v>
      </c>
      <c r="J297" s="242">
        <v>0</v>
      </c>
      <c r="K297" s="243">
        <f>E297*J297</f>
        <v>0</v>
      </c>
      <c r="O297" s="235">
        <v>2</v>
      </c>
      <c r="AA297" s="214">
        <v>1</v>
      </c>
      <c r="AB297" s="214">
        <v>7</v>
      </c>
      <c r="AC297" s="214">
        <v>7</v>
      </c>
      <c r="AZ297" s="214">
        <v>2</v>
      </c>
      <c r="BA297" s="214">
        <f>IF(AZ297=1,G297,0)</f>
        <v>0</v>
      </c>
      <c r="BB297" s="214">
        <f>IF(AZ297=2,G297,0)</f>
        <v>0</v>
      </c>
      <c r="BC297" s="214">
        <f>IF(AZ297=3,G297,0)</f>
        <v>0</v>
      </c>
      <c r="BD297" s="214">
        <f>IF(AZ297=4,G297,0)</f>
        <v>0</v>
      </c>
      <c r="BE297" s="214">
        <f>IF(AZ297=5,G297,0)</f>
        <v>0</v>
      </c>
      <c r="CA297" s="235">
        <v>1</v>
      </c>
      <c r="CB297" s="235">
        <v>7</v>
      </c>
    </row>
    <row r="298" spans="1:80" x14ac:dyDescent="0.2">
      <c r="A298" s="244"/>
      <c r="B298" s="248"/>
      <c r="C298" s="489" t="s">
        <v>531</v>
      </c>
      <c r="D298" s="490"/>
      <c r="E298" s="249">
        <v>392.54</v>
      </c>
      <c r="F298" s="250"/>
      <c r="G298" s="251"/>
      <c r="H298" s="252"/>
      <c r="I298" s="246"/>
      <c r="K298" s="246"/>
      <c r="M298" s="247" t="s">
        <v>531</v>
      </c>
      <c r="O298" s="235"/>
    </row>
    <row r="299" spans="1:80" ht="22.5" x14ac:dyDescent="0.2">
      <c r="A299" s="236">
        <v>127</v>
      </c>
      <c r="B299" s="237" t="s">
        <v>548</v>
      </c>
      <c r="C299" s="238" t="s">
        <v>549</v>
      </c>
      <c r="D299" s="239" t="s">
        <v>206</v>
      </c>
      <c r="E299" s="240">
        <v>58</v>
      </c>
      <c r="F299" s="240">
        <v>0</v>
      </c>
      <c r="G299" s="241">
        <f>E299*F299</f>
        <v>0</v>
      </c>
      <c r="H299" s="242">
        <v>2.63E-3</v>
      </c>
      <c r="I299" s="243">
        <f>E299*H299</f>
        <v>0.15254000000000001</v>
      </c>
      <c r="J299" s="242">
        <v>0</v>
      </c>
      <c r="K299" s="243">
        <f>E299*J299</f>
        <v>0</v>
      </c>
      <c r="O299" s="235">
        <v>2</v>
      </c>
      <c r="AA299" s="214">
        <v>1</v>
      </c>
      <c r="AB299" s="214">
        <v>7</v>
      </c>
      <c r="AC299" s="214">
        <v>7</v>
      </c>
      <c r="AZ299" s="214">
        <v>2</v>
      </c>
      <c r="BA299" s="214">
        <f>IF(AZ299=1,G299,0)</f>
        <v>0</v>
      </c>
      <c r="BB299" s="214">
        <f>IF(AZ299=2,G299,0)</f>
        <v>0</v>
      </c>
      <c r="BC299" s="214">
        <f>IF(AZ299=3,G299,0)</f>
        <v>0</v>
      </c>
      <c r="BD299" s="214">
        <f>IF(AZ299=4,G299,0)</f>
        <v>0</v>
      </c>
      <c r="BE299" s="214">
        <f>IF(AZ299=5,G299,0)</f>
        <v>0</v>
      </c>
      <c r="CA299" s="235">
        <v>1</v>
      </c>
      <c r="CB299" s="235">
        <v>7</v>
      </c>
    </row>
    <row r="300" spans="1:80" x14ac:dyDescent="0.2">
      <c r="A300" s="244"/>
      <c r="B300" s="245"/>
      <c r="C300" s="491" t="s">
        <v>550</v>
      </c>
      <c r="D300" s="492"/>
      <c r="E300" s="492"/>
      <c r="F300" s="492"/>
      <c r="G300" s="493"/>
      <c r="I300" s="246"/>
      <c r="K300" s="246"/>
      <c r="L300" s="247" t="s">
        <v>550</v>
      </c>
      <c r="O300" s="235">
        <v>3</v>
      </c>
    </row>
    <row r="301" spans="1:80" x14ac:dyDescent="0.2">
      <c r="A301" s="236">
        <v>128</v>
      </c>
      <c r="B301" s="237" t="s">
        <v>551</v>
      </c>
      <c r="C301" s="238" t="s">
        <v>552</v>
      </c>
      <c r="D301" s="239" t="s">
        <v>210</v>
      </c>
      <c r="E301" s="240">
        <v>10</v>
      </c>
      <c r="F301" s="240">
        <v>0</v>
      </c>
      <c r="G301" s="241">
        <f>E301*F301</f>
        <v>0</v>
      </c>
      <c r="H301" s="242">
        <v>4.0000000000000002E-4</v>
      </c>
      <c r="I301" s="243">
        <f>E301*H301</f>
        <v>4.0000000000000001E-3</v>
      </c>
      <c r="J301" s="242">
        <v>0</v>
      </c>
      <c r="K301" s="243">
        <f>E301*J301</f>
        <v>0</v>
      </c>
      <c r="O301" s="235">
        <v>2</v>
      </c>
      <c r="AA301" s="214">
        <v>1</v>
      </c>
      <c r="AB301" s="214">
        <v>7</v>
      </c>
      <c r="AC301" s="214">
        <v>7</v>
      </c>
      <c r="AZ301" s="214">
        <v>2</v>
      </c>
      <c r="BA301" s="214">
        <f>IF(AZ301=1,G301,0)</f>
        <v>0</v>
      </c>
      <c r="BB301" s="214">
        <f>IF(AZ301=2,G301,0)</f>
        <v>0</v>
      </c>
      <c r="BC301" s="214">
        <f>IF(AZ301=3,G301,0)</f>
        <v>0</v>
      </c>
      <c r="BD301" s="214">
        <f>IF(AZ301=4,G301,0)</f>
        <v>0</v>
      </c>
      <c r="BE301" s="214">
        <f>IF(AZ301=5,G301,0)</f>
        <v>0</v>
      </c>
      <c r="CA301" s="235">
        <v>1</v>
      </c>
      <c r="CB301" s="235">
        <v>7</v>
      </c>
    </row>
    <row r="302" spans="1:80" x14ac:dyDescent="0.2">
      <c r="A302" s="244"/>
      <c r="B302" s="245"/>
      <c r="C302" s="491" t="s">
        <v>553</v>
      </c>
      <c r="D302" s="492"/>
      <c r="E302" s="492"/>
      <c r="F302" s="492"/>
      <c r="G302" s="493"/>
      <c r="I302" s="246"/>
      <c r="K302" s="246"/>
      <c r="L302" s="247" t="s">
        <v>553</v>
      </c>
      <c r="O302" s="235">
        <v>3</v>
      </c>
    </row>
    <row r="303" spans="1:80" x14ac:dyDescent="0.2">
      <c r="A303" s="236">
        <v>129</v>
      </c>
      <c r="B303" s="237" t="s">
        <v>554</v>
      </c>
      <c r="C303" s="238" t="s">
        <v>555</v>
      </c>
      <c r="D303" s="239" t="s">
        <v>206</v>
      </c>
      <c r="E303" s="240">
        <v>77.8</v>
      </c>
      <c r="F303" s="240">
        <v>0</v>
      </c>
      <c r="G303" s="241">
        <f>E303*F303</f>
        <v>0</v>
      </c>
      <c r="H303" s="242">
        <v>2.2499999999999998E-3</v>
      </c>
      <c r="I303" s="243">
        <f>E303*H303</f>
        <v>0.17504999999999998</v>
      </c>
      <c r="J303" s="242">
        <v>0</v>
      </c>
      <c r="K303" s="243">
        <f>E303*J303</f>
        <v>0</v>
      </c>
      <c r="O303" s="235">
        <v>2</v>
      </c>
      <c r="AA303" s="214">
        <v>1</v>
      </c>
      <c r="AB303" s="214">
        <v>0</v>
      </c>
      <c r="AC303" s="214">
        <v>0</v>
      </c>
      <c r="AZ303" s="214">
        <v>2</v>
      </c>
      <c r="BA303" s="214">
        <f>IF(AZ303=1,G303,0)</f>
        <v>0</v>
      </c>
      <c r="BB303" s="214">
        <f>IF(AZ303=2,G303,0)</f>
        <v>0</v>
      </c>
      <c r="BC303" s="214">
        <f>IF(AZ303=3,G303,0)</f>
        <v>0</v>
      </c>
      <c r="BD303" s="214">
        <f>IF(AZ303=4,G303,0)</f>
        <v>0</v>
      </c>
      <c r="BE303" s="214">
        <f>IF(AZ303=5,G303,0)</f>
        <v>0</v>
      </c>
      <c r="CA303" s="235">
        <v>1</v>
      </c>
      <c r="CB303" s="235">
        <v>0</v>
      </c>
    </row>
    <row r="304" spans="1:80" x14ac:dyDescent="0.2">
      <c r="A304" s="244"/>
      <c r="B304" s="245"/>
      <c r="C304" s="491" t="s">
        <v>553</v>
      </c>
      <c r="D304" s="492"/>
      <c r="E304" s="492"/>
      <c r="F304" s="492"/>
      <c r="G304" s="493"/>
      <c r="I304" s="246"/>
      <c r="K304" s="246"/>
      <c r="L304" s="247" t="s">
        <v>553</v>
      </c>
      <c r="O304" s="235">
        <v>3</v>
      </c>
    </row>
    <row r="305" spans="1:80" x14ac:dyDescent="0.2">
      <c r="A305" s="244"/>
      <c r="B305" s="248"/>
      <c r="C305" s="489" t="s">
        <v>536</v>
      </c>
      <c r="D305" s="490"/>
      <c r="E305" s="249">
        <v>77.8</v>
      </c>
      <c r="F305" s="250"/>
      <c r="G305" s="251"/>
      <c r="H305" s="252"/>
      <c r="I305" s="246"/>
      <c r="K305" s="246"/>
      <c r="M305" s="247" t="s">
        <v>536</v>
      </c>
      <c r="O305" s="235"/>
    </row>
    <row r="306" spans="1:80" x14ac:dyDescent="0.2">
      <c r="A306" s="236">
        <v>130</v>
      </c>
      <c r="B306" s="237" t="s">
        <v>556</v>
      </c>
      <c r="C306" s="238" t="s">
        <v>557</v>
      </c>
      <c r="D306" s="239" t="s">
        <v>206</v>
      </c>
      <c r="E306" s="240">
        <v>28</v>
      </c>
      <c r="F306" s="240">
        <v>0</v>
      </c>
      <c r="G306" s="241">
        <f>E306*F306</f>
        <v>0</v>
      </c>
      <c r="H306" s="242">
        <v>3.5000000000000001E-3</v>
      </c>
      <c r="I306" s="243">
        <f>E306*H306</f>
        <v>9.8000000000000004E-2</v>
      </c>
      <c r="J306" s="242">
        <v>0</v>
      </c>
      <c r="K306" s="243">
        <f>E306*J306</f>
        <v>0</v>
      </c>
      <c r="O306" s="235">
        <v>2</v>
      </c>
      <c r="AA306" s="214">
        <v>1</v>
      </c>
      <c r="AB306" s="214">
        <v>7</v>
      </c>
      <c r="AC306" s="214">
        <v>7</v>
      </c>
      <c r="AZ306" s="214">
        <v>2</v>
      </c>
      <c r="BA306" s="214">
        <f>IF(AZ306=1,G306,0)</f>
        <v>0</v>
      </c>
      <c r="BB306" s="214">
        <f>IF(AZ306=2,G306,0)</f>
        <v>0</v>
      </c>
      <c r="BC306" s="214">
        <f>IF(AZ306=3,G306,0)</f>
        <v>0</v>
      </c>
      <c r="BD306" s="214">
        <f>IF(AZ306=4,G306,0)</f>
        <v>0</v>
      </c>
      <c r="BE306" s="214">
        <f>IF(AZ306=5,G306,0)</f>
        <v>0</v>
      </c>
      <c r="CA306" s="235">
        <v>1</v>
      </c>
      <c r="CB306" s="235">
        <v>7</v>
      </c>
    </row>
    <row r="307" spans="1:80" x14ac:dyDescent="0.2">
      <c r="A307" s="244"/>
      <c r="B307" s="245"/>
      <c r="C307" s="491" t="s">
        <v>553</v>
      </c>
      <c r="D307" s="492"/>
      <c r="E307" s="492"/>
      <c r="F307" s="492"/>
      <c r="G307" s="493"/>
      <c r="I307" s="246"/>
      <c r="K307" s="246"/>
      <c r="L307" s="247" t="s">
        <v>553</v>
      </c>
      <c r="O307" s="235">
        <v>3</v>
      </c>
    </row>
    <row r="308" spans="1:80" x14ac:dyDescent="0.2">
      <c r="A308" s="244"/>
      <c r="B308" s="248"/>
      <c r="C308" s="489" t="s">
        <v>545</v>
      </c>
      <c r="D308" s="490"/>
      <c r="E308" s="249">
        <v>28</v>
      </c>
      <c r="F308" s="250"/>
      <c r="G308" s="251"/>
      <c r="H308" s="252"/>
      <c r="I308" s="246"/>
      <c r="K308" s="246"/>
      <c r="M308" s="247">
        <v>28</v>
      </c>
      <c r="O308" s="235"/>
    </row>
    <row r="309" spans="1:80" x14ac:dyDescent="0.2">
      <c r="A309" s="236">
        <v>131</v>
      </c>
      <c r="B309" s="237" t="s">
        <v>558</v>
      </c>
      <c r="C309" s="238" t="s">
        <v>559</v>
      </c>
      <c r="D309" s="239" t="s">
        <v>210</v>
      </c>
      <c r="E309" s="240">
        <v>108</v>
      </c>
      <c r="F309" s="240">
        <v>0</v>
      </c>
      <c r="G309" s="241">
        <f>E309*F309</f>
        <v>0</v>
      </c>
      <c r="H309" s="242">
        <v>1E-4</v>
      </c>
      <c r="I309" s="243">
        <f>E309*H309</f>
        <v>1.0800000000000001E-2</v>
      </c>
      <c r="J309" s="242">
        <v>0</v>
      </c>
      <c r="K309" s="243">
        <f>E309*J309</f>
        <v>0</v>
      </c>
      <c r="O309" s="235">
        <v>2</v>
      </c>
      <c r="AA309" s="214">
        <v>1</v>
      </c>
      <c r="AB309" s="214">
        <v>7</v>
      </c>
      <c r="AC309" s="214">
        <v>7</v>
      </c>
      <c r="AZ309" s="214">
        <v>2</v>
      </c>
      <c r="BA309" s="214">
        <f>IF(AZ309=1,G309,0)</f>
        <v>0</v>
      </c>
      <c r="BB309" s="214">
        <f>IF(AZ309=2,G309,0)</f>
        <v>0</v>
      </c>
      <c r="BC309" s="214">
        <f>IF(AZ309=3,G309,0)</f>
        <v>0</v>
      </c>
      <c r="BD309" s="214">
        <f>IF(AZ309=4,G309,0)</f>
        <v>0</v>
      </c>
      <c r="BE309" s="214">
        <f>IF(AZ309=5,G309,0)</f>
        <v>0</v>
      </c>
      <c r="CA309" s="235">
        <v>1</v>
      </c>
      <c r="CB309" s="235">
        <v>7</v>
      </c>
    </row>
    <row r="310" spans="1:80" x14ac:dyDescent="0.2">
      <c r="A310" s="236">
        <v>132</v>
      </c>
      <c r="B310" s="237" t="s">
        <v>560</v>
      </c>
      <c r="C310" s="238" t="s">
        <v>561</v>
      </c>
      <c r="D310" s="239" t="s">
        <v>206</v>
      </c>
      <c r="E310" s="240">
        <v>14</v>
      </c>
      <c r="F310" s="240">
        <v>0</v>
      </c>
      <c r="G310" s="241">
        <f>E310*F310</f>
        <v>0</v>
      </c>
      <c r="H310" s="242">
        <v>1.0499999999999999E-3</v>
      </c>
      <c r="I310" s="243">
        <f>E310*H310</f>
        <v>1.47E-2</v>
      </c>
      <c r="J310" s="242">
        <v>0</v>
      </c>
      <c r="K310" s="243">
        <f>E310*J310</f>
        <v>0</v>
      </c>
      <c r="O310" s="235">
        <v>2</v>
      </c>
      <c r="AA310" s="214">
        <v>1</v>
      </c>
      <c r="AB310" s="214">
        <v>7</v>
      </c>
      <c r="AC310" s="214">
        <v>7</v>
      </c>
      <c r="AZ310" s="214">
        <v>2</v>
      </c>
      <c r="BA310" s="214">
        <f>IF(AZ310=1,G310,0)</f>
        <v>0</v>
      </c>
      <c r="BB310" s="214">
        <f>IF(AZ310=2,G310,0)</f>
        <v>0</v>
      </c>
      <c r="BC310" s="214">
        <f>IF(AZ310=3,G310,0)</f>
        <v>0</v>
      </c>
      <c r="BD310" s="214">
        <f>IF(AZ310=4,G310,0)</f>
        <v>0</v>
      </c>
      <c r="BE310" s="214">
        <f>IF(AZ310=5,G310,0)</f>
        <v>0</v>
      </c>
      <c r="CA310" s="235">
        <v>1</v>
      </c>
      <c r="CB310" s="235">
        <v>7</v>
      </c>
    </row>
    <row r="311" spans="1:80" x14ac:dyDescent="0.2">
      <c r="A311" s="244"/>
      <c r="B311" s="248"/>
      <c r="C311" s="489" t="s">
        <v>562</v>
      </c>
      <c r="D311" s="490"/>
      <c r="E311" s="249">
        <v>14</v>
      </c>
      <c r="F311" s="250"/>
      <c r="G311" s="251"/>
      <c r="H311" s="252"/>
      <c r="I311" s="246"/>
      <c r="K311" s="246"/>
      <c r="M311" s="247">
        <v>14</v>
      </c>
      <c r="O311" s="235"/>
    </row>
    <row r="312" spans="1:80" x14ac:dyDescent="0.2">
      <c r="A312" s="236">
        <v>133</v>
      </c>
      <c r="B312" s="237" t="s">
        <v>563</v>
      </c>
      <c r="C312" s="238" t="s">
        <v>564</v>
      </c>
      <c r="D312" s="239" t="s">
        <v>206</v>
      </c>
      <c r="E312" s="240">
        <v>14.4</v>
      </c>
      <c r="F312" s="240">
        <v>0</v>
      </c>
      <c r="G312" s="241">
        <f>E312*F312</f>
        <v>0</v>
      </c>
      <c r="H312" s="242">
        <v>1.58E-3</v>
      </c>
      <c r="I312" s="243">
        <f>E312*H312</f>
        <v>2.2752000000000001E-2</v>
      </c>
      <c r="J312" s="242">
        <v>0</v>
      </c>
      <c r="K312" s="243">
        <f>E312*J312</f>
        <v>0</v>
      </c>
      <c r="O312" s="235">
        <v>2</v>
      </c>
      <c r="AA312" s="214">
        <v>1</v>
      </c>
      <c r="AB312" s="214">
        <v>7</v>
      </c>
      <c r="AC312" s="214">
        <v>7</v>
      </c>
      <c r="AZ312" s="214">
        <v>2</v>
      </c>
      <c r="BA312" s="214">
        <f>IF(AZ312=1,G312,0)</f>
        <v>0</v>
      </c>
      <c r="BB312" s="214">
        <f>IF(AZ312=2,G312,0)</f>
        <v>0</v>
      </c>
      <c r="BC312" s="214">
        <f>IF(AZ312=3,G312,0)</f>
        <v>0</v>
      </c>
      <c r="BD312" s="214">
        <f>IF(AZ312=4,G312,0)</f>
        <v>0</v>
      </c>
      <c r="BE312" s="214">
        <f>IF(AZ312=5,G312,0)</f>
        <v>0</v>
      </c>
      <c r="CA312" s="235">
        <v>1</v>
      </c>
      <c r="CB312" s="235">
        <v>7</v>
      </c>
    </row>
    <row r="313" spans="1:80" x14ac:dyDescent="0.2">
      <c r="A313" s="244"/>
      <c r="B313" s="248"/>
      <c r="C313" s="489" t="s">
        <v>565</v>
      </c>
      <c r="D313" s="490"/>
      <c r="E313" s="249">
        <v>14.4</v>
      </c>
      <c r="F313" s="250"/>
      <c r="G313" s="251"/>
      <c r="H313" s="252"/>
      <c r="I313" s="246"/>
      <c r="K313" s="246"/>
      <c r="M313" s="247" t="s">
        <v>565</v>
      </c>
      <c r="O313" s="235"/>
    </row>
    <row r="314" spans="1:80" x14ac:dyDescent="0.2">
      <c r="A314" s="236">
        <v>134</v>
      </c>
      <c r="B314" s="237" t="s">
        <v>566</v>
      </c>
      <c r="C314" s="238" t="s">
        <v>567</v>
      </c>
      <c r="D314" s="239" t="s">
        <v>206</v>
      </c>
      <c r="E314" s="240">
        <v>16</v>
      </c>
      <c r="F314" s="240">
        <v>0</v>
      </c>
      <c r="G314" s="241">
        <f>E314*F314</f>
        <v>0</v>
      </c>
      <c r="H314" s="242">
        <v>1.58E-3</v>
      </c>
      <c r="I314" s="243">
        <f>E314*H314</f>
        <v>2.528E-2</v>
      </c>
      <c r="J314" s="242">
        <v>0</v>
      </c>
      <c r="K314" s="243">
        <f>E314*J314</f>
        <v>0</v>
      </c>
      <c r="O314" s="235">
        <v>2</v>
      </c>
      <c r="AA314" s="214">
        <v>1</v>
      </c>
      <c r="AB314" s="214">
        <v>7</v>
      </c>
      <c r="AC314" s="214">
        <v>7</v>
      </c>
      <c r="AZ314" s="214">
        <v>2</v>
      </c>
      <c r="BA314" s="214">
        <f>IF(AZ314=1,G314,0)</f>
        <v>0</v>
      </c>
      <c r="BB314" s="214">
        <f>IF(AZ314=2,G314,0)</f>
        <v>0</v>
      </c>
      <c r="BC314" s="214">
        <f>IF(AZ314=3,G314,0)</f>
        <v>0</v>
      </c>
      <c r="BD314" s="214">
        <f>IF(AZ314=4,G314,0)</f>
        <v>0</v>
      </c>
      <c r="BE314" s="214">
        <f>IF(AZ314=5,G314,0)</f>
        <v>0</v>
      </c>
      <c r="CA314" s="235">
        <v>1</v>
      </c>
      <c r="CB314" s="235">
        <v>7</v>
      </c>
    </row>
    <row r="315" spans="1:80" ht="22.5" x14ac:dyDescent="0.2">
      <c r="A315" s="244"/>
      <c r="B315" s="245"/>
      <c r="C315" s="491" t="s">
        <v>568</v>
      </c>
      <c r="D315" s="492"/>
      <c r="E315" s="492"/>
      <c r="F315" s="492"/>
      <c r="G315" s="493"/>
      <c r="I315" s="246"/>
      <c r="K315" s="246"/>
      <c r="L315" s="247" t="s">
        <v>568</v>
      </c>
      <c r="O315" s="235">
        <v>3</v>
      </c>
    </row>
    <row r="316" spans="1:80" x14ac:dyDescent="0.2">
      <c r="A316" s="244"/>
      <c r="B316" s="248"/>
      <c r="C316" s="489" t="s">
        <v>121</v>
      </c>
      <c r="D316" s="490"/>
      <c r="E316" s="249">
        <v>16</v>
      </c>
      <c r="F316" s="250"/>
      <c r="G316" s="251"/>
      <c r="H316" s="252"/>
      <c r="I316" s="246"/>
      <c r="K316" s="246"/>
      <c r="M316" s="247">
        <v>16</v>
      </c>
      <c r="O316" s="235"/>
    </row>
    <row r="317" spans="1:80" ht="22.5" x14ac:dyDescent="0.2">
      <c r="A317" s="236">
        <v>135</v>
      </c>
      <c r="B317" s="237" t="s">
        <v>569</v>
      </c>
      <c r="C317" s="238" t="s">
        <v>570</v>
      </c>
      <c r="D317" s="239" t="s">
        <v>210</v>
      </c>
      <c r="E317" s="240">
        <v>3</v>
      </c>
      <c r="F317" s="240">
        <v>0</v>
      </c>
      <c r="G317" s="241">
        <f>E317*F317</f>
        <v>0</v>
      </c>
      <c r="H317" s="242">
        <v>1.213E-2</v>
      </c>
      <c r="I317" s="243">
        <f>E317*H317</f>
        <v>3.6389999999999999E-2</v>
      </c>
      <c r="J317" s="242">
        <v>0</v>
      </c>
      <c r="K317" s="243">
        <f>E317*J317</f>
        <v>0</v>
      </c>
      <c r="O317" s="235">
        <v>2</v>
      </c>
      <c r="AA317" s="214">
        <v>1</v>
      </c>
      <c r="AB317" s="214">
        <v>0</v>
      </c>
      <c r="AC317" s="214">
        <v>0</v>
      </c>
      <c r="AZ317" s="214">
        <v>2</v>
      </c>
      <c r="BA317" s="214">
        <f>IF(AZ317=1,G317,0)</f>
        <v>0</v>
      </c>
      <c r="BB317" s="214">
        <f>IF(AZ317=2,G317,0)</f>
        <v>0</v>
      </c>
      <c r="BC317" s="214">
        <f>IF(AZ317=3,G317,0)</f>
        <v>0</v>
      </c>
      <c r="BD317" s="214">
        <f>IF(AZ317=4,G317,0)</f>
        <v>0</v>
      </c>
      <c r="BE317" s="214">
        <f>IF(AZ317=5,G317,0)</f>
        <v>0</v>
      </c>
      <c r="CA317" s="235">
        <v>1</v>
      </c>
      <c r="CB317" s="235">
        <v>0</v>
      </c>
    </row>
    <row r="318" spans="1:80" ht="22.5" x14ac:dyDescent="0.2">
      <c r="A318" s="244"/>
      <c r="B318" s="245"/>
      <c r="C318" s="491" t="s">
        <v>571</v>
      </c>
      <c r="D318" s="492"/>
      <c r="E318" s="492"/>
      <c r="F318" s="492"/>
      <c r="G318" s="493"/>
      <c r="I318" s="246"/>
      <c r="K318" s="246"/>
      <c r="L318" s="247" t="s">
        <v>571</v>
      </c>
      <c r="O318" s="235">
        <v>3</v>
      </c>
    </row>
    <row r="319" spans="1:80" ht="22.5" x14ac:dyDescent="0.2">
      <c r="A319" s="236">
        <v>136</v>
      </c>
      <c r="B319" s="237" t="s">
        <v>572</v>
      </c>
      <c r="C319" s="238" t="s">
        <v>573</v>
      </c>
      <c r="D319" s="239" t="s">
        <v>100</v>
      </c>
      <c r="E319" s="240">
        <v>3</v>
      </c>
      <c r="F319" s="240">
        <v>0</v>
      </c>
      <c r="G319" s="241">
        <f>E319*F319</f>
        <v>0</v>
      </c>
      <c r="H319" s="242">
        <v>0</v>
      </c>
      <c r="I319" s="243">
        <f>E319*H319</f>
        <v>0</v>
      </c>
      <c r="J319" s="242"/>
      <c r="K319" s="243">
        <f>E319*J319</f>
        <v>0</v>
      </c>
      <c r="O319" s="235">
        <v>2</v>
      </c>
      <c r="AA319" s="214">
        <v>12</v>
      </c>
      <c r="AB319" s="214">
        <v>0</v>
      </c>
      <c r="AC319" s="214">
        <v>495</v>
      </c>
      <c r="AZ319" s="214">
        <v>2</v>
      </c>
      <c r="BA319" s="214">
        <f>IF(AZ319=1,G319,0)</f>
        <v>0</v>
      </c>
      <c r="BB319" s="214">
        <f>IF(AZ319=2,G319,0)</f>
        <v>0</v>
      </c>
      <c r="BC319" s="214">
        <f>IF(AZ319=3,G319,0)</f>
        <v>0</v>
      </c>
      <c r="BD319" s="214">
        <f>IF(AZ319=4,G319,0)</f>
        <v>0</v>
      </c>
      <c r="BE319" s="214">
        <f>IF(AZ319=5,G319,0)</f>
        <v>0</v>
      </c>
      <c r="CA319" s="235">
        <v>12</v>
      </c>
      <c r="CB319" s="235">
        <v>0</v>
      </c>
    </row>
    <row r="320" spans="1:80" x14ac:dyDescent="0.2">
      <c r="A320" s="236">
        <v>137</v>
      </c>
      <c r="B320" s="237" t="s">
        <v>574</v>
      </c>
      <c r="C320" s="238" t="s">
        <v>575</v>
      </c>
      <c r="D320" s="239" t="s">
        <v>347</v>
      </c>
      <c r="E320" s="240">
        <v>2.7435998000000001</v>
      </c>
      <c r="F320" s="240">
        <v>0</v>
      </c>
      <c r="G320" s="241">
        <f>E320*F320</f>
        <v>0</v>
      </c>
      <c r="H320" s="242">
        <v>0</v>
      </c>
      <c r="I320" s="243">
        <f>E320*H320</f>
        <v>0</v>
      </c>
      <c r="J320" s="242"/>
      <c r="K320" s="243">
        <f>E320*J320</f>
        <v>0</v>
      </c>
      <c r="O320" s="235">
        <v>2</v>
      </c>
      <c r="AA320" s="214">
        <v>7</v>
      </c>
      <c r="AB320" s="214">
        <v>1001</v>
      </c>
      <c r="AC320" s="214">
        <v>5</v>
      </c>
      <c r="AZ320" s="214">
        <v>2</v>
      </c>
      <c r="BA320" s="214">
        <f>IF(AZ320=1,G320,0)</f>
        <v>0</v>
      </c>
      <c r="BB320" s="214">
        <f>IF(AZ320=2,G320,0)</f>
        <v>0</v>
      </c>
      <c r="BC320" s="214">
        <f>IF(AZ320=3,G320,0)</f>
        <v>0</v>
      </c>
      <c r="BD320" s="214">
        <f>IF(AZ320=4,G320,0)</f>
        <v>0</v>
      </c>
      <c r="BE320" s="214">
        <f>IF(AZ320=5,G320,0)</f>
        <v>0</v>
      </c>
      <c r="CA320" s="235">
        <v>7</v>
      </c>
      <c r="CB320" s="235">
        <v>1001</v>
      </c>
    </row>
    <row r="321" spans="1:80" x14ac:dyDescent="0.2">
      <c r="A321" s="253"/>
      <c r="B321" s="254" t="s">
        <v>101</v>
      </c>
      <c r="C321" s="255" t="s">
        <v>526</v>
      </c>
      <c r="D321" s="256"/>
      <c r="E321" s="257"/>
      <c r="F321" s="258"/>
      <c r="G321" s="259">
        <f>SUM(G284:G320)</f>
        <v>0</v>
      </c>
      <c r="H321" s="260"/>
      <c r="I321" s="261">
        <f>SUM(I284:I320)</f>
        <v>2.7435998000000006</v>
      </c>
      <c r="J321" s="260"/>
      <c r="K321" s="261">
        <f>SUM(K284:K320)</f>
        <v>-3.4815208000000002</v>
      </c>
      <c r="O321" s="235">
        <v>4</v>
      </c>
      <c r="BA321" s="262">
        <f>SUM(BA284:BA320)</f>
        <v>0</v>
      </c>
      <c r="BB321" s="262">
        <f>SUM(BB284:BB320)</f>
        <v>0</v>
      </c>
      <c r="BC321" s="262">
        <f>SUM(BC284:BC320)</f>
        <v>0</v>
      </c>
      <c r="BD321" s="262">
        <f>SUM(BD284:BD320)</f>
        <v>0</v>
      </c>
      <c r="BE321" s="262">
        <f>SUM(BE284:BE320)</f>
        <v>0</v>
      </c>
    </row>
    <row r="322" spans="1:80" x14ac:dyDescent="0.2">
      <c r="A322" s="227" t="s">
        <v>97</v>
      </c>
      <c r="B322" s="228" t="s">
        <v>576</v>
      </c>
      <c r="C322" s="229" t="s">
        <v>577</v>
      </c>
      <c r="D322" s="230"/>
      <c r="E322" s="231"/>
      <c r="F322" s="231"/>
      <c r="G322" s="232"/>
      <c r="H322" s="233"/>
      <c r="I322" s="234"/>
      <c r="J322" s="233"/>
      <c r="K322" s="234"/>
      <c r="O322" s="235">
        <v>1</v>
      </c>
    </row>
    <row r="323" spans="1:80" x14ac:dyDescent="0.2">
      <c r="A323" s="236">
        <v>138</v>
      </c>
      <c r="B323" s="237" t="s">
        <v>579</v>
      </c>
      <c r="C323" s="238" t="s">
        <v>580</v>
      </c>
      <c r="D323" s="239" t="s">
        <v>206</v>
      </c>
      <c r="E323" s="240">
        <v>80</v>
      </c>
      <c r="F323" s="240">
        <v>0</v>
      </c>
      <c r="G323" s="241">
        <f>E323*F323</f>
        <v>0</v>
      </c>
      <c r="H323" s="242">
        <v>1.1E-4</v>
      </c>
      <c r="I323" s="243">
        <f>E323*H323</f>
        <v>8.8000000000000005E-3</v>
      </c>
      <c r="J323" s="242">
        <v>0</v>
      </c>
      <c r="K323" s="243">
        <f>E323*J323</f>
        <v>0</v>
      </c>
      <c r="O323" s="235">
        <v>2</v>
      </c>
      <c r="AA323" s="214">
        <v>1</v>
      </c>
      <c r="AB323" s="214">
        <v>7</v>
      </c>
      <c r="AC323" s="214">
        <v>7</v>
      </c>
      <c r="AZ323" s="214">
        <v>2</v>
      </c>
      <c r="BA323" s="214">
        <f>IF(AZ323=1,G323,0)</f>
        <v>0</v>
      </c>
      <c r="BB323" s="214">
        <f>IF(AZ323=2,G323,0)</f>
        <v>0</v>
      </c>
      <c r="BC323" s="214">
        <f>IF(AZ323=3,G323,0)</f>
        <v>0</v>
      </c>
      <c r="BD323" s="214">
        <f>IF(AZ323=4,G323,0)</f>
        <v>0</v>
      </c>
      <c r="BE323" s="214">
        <f>IF(AZ323=5,G323,0)</f>
        <v>0</v>
      </c>
      <c r="CA323" s="235">
        <v>1</v>
      </c>
      <c r="CB323" s="235">
        <v>7</v>
      </c>
    </row>
    <row r="324" spans="1:80" x14ac:dyDescent="0.2">
      <c r="A324" s="244"/>
      <c r="B324" s="245"/>
      <c r="C324" s="491" t="s">
        <v>581</v>
      </c>
      <c r="D324" s="492"/>
      <c r="E324" s="492"/>
      <c r="F324" s="492"/>
      <c r="G324" s="493"/>
      <c r="I324" s="246"/>
      <c r="K324" s="246"/>
      <c r="L324" s="247" t="s">
        <v>581</v>
      </c>
      <c r="O324" s="235">
        <v>3</v>
      </c>
    </row>
    <row r="325" spans="1:80" ht="22.5" x14ac:dyDescent="0.2">
      <c r="A325" s="236">
        <v>139</v>
      </c>
      <c r="B325" s="237" t="s">
        <v>582</v>
      </c>
      <c r="C325" s="238" t="s">
        <v>583</v>
      </c>
      <c r="D325" s="239" t="s">
        <v>114</v>
      </c>
      <c r="E325" s="240">
        <v>392.54</v>
      </c>
      <c r="F325" s="240">
        <v>0</v>
      </c>
      <c r="G325" s="241">
        <f>E325*F325</f>
        <v>0</v>
      </c>
      <c r="H325" s="242">
        <v>1.7000000000000001E-4</v>
      </c>
      <c r="I325" s="243">
        <f>E325*H325</f>
        <v>6.6731800000000008E-2</v>
      </c>
      <c r="J325" s="242">
        <v>0</v>
      </c>
      <c r="K325" s="243">
        <f>E325*J325</f>
        <v>0</v>
      </c>
      <c r="O325" s="235">
        <v>2</v>
      </c>
      <c r="AA325" s="214">
        <v>1</v>
      </c>
      <c r="AB325" s="214">
        <v>7</v>
      </c>
      <c r="AC325" s="214">
        <v>7</v>
      </c>
      <c r="AZ325" s="214">
        <v>2</v>
      </c>
      <c r="BA325" s="214">
        <f>IF(AZ325=1,G325,0)</f>
        <v>0</v>
      </c>
      <c r="BB325" s="214">
        <f>IF(AZ325=2,G325,0)</f>
        <v>0</v>
      </c>
      <c r="BC325" s="214">
        <f>IF(AZ325=3,G325,0)</f>
        <v>0</v>
      </c>
      <c r="BD325" s="214">
        <f>IF(AZ325=4,G325,0)</f>
        <v>0</v>
      </c>
      <c r="BE325" s="214">
        <f>IF(AZ325=5,G325,0)</f>
        <v>0</v>
      </c>
      <c r="CA325" s="235">
        <v>1</v>
      </c>
      <c r="CB325" s="235">
        <v>7</v>
      </c>
    </row>
    <row r="326" spans="1:80" x14ac:dyDescent="0.2">
      <c r="A326" s="236">
        <v>140</v>
      </c>
      <c r="B326" s="237" t="s">
        <v>584</v>
      </c>
      <c r="C326" s="238" t="s">
        <v>585</v>
      </c>
      <c r="D326" s="239" t="s">
        <v>347</v>
      </c>
      <c r="E326" s="240">
        <v>7.5531799999999996E-2</v>
      </c>
      <c r="F326" s="240">
        <v>0</v>
      </c>
      <c r="G326" s="241">
        <f>E326*F326</f>
        <v>0</v>
      </c>
      <c r="H326" s="242">
        <v>0</v>
      </c>
      <c r="I326" s="243">
        <f>E326*H326</f>
        <v>0</v>
      </c>
      <c r="J326" s="242"/>
      <c r="K326" s="243">
        <f>E326*J326</f>
        <v>0</v>
      </c>
      <c r="O326" s="235">
        <v>2</v>
      </c>
      <c r="AA326" s="214">
        <v>7</v>
      </c>
      <c r="AB326" s="214">
        <v>1001</v>
      </c>
      <c r="AC326" s="214">
        <v>5</v>
      </c>
      <c r="AZ326" s="214">
        <v>2</v>
      </c>
      <c r="BA326" s="214">
        <f>IF(AZ326=1,G326,0)</f>
        <v>0</v>
      </c>
      <c r="BB326" s="214">
        <f>IF(AZ326=2,G326,0)</f>
        <v>0</v>
      </c>
      <c r="BC326" s="214">
        <f>IF(AZ326=3,G326,0)</f>
        <v>0</v>
      </c>
      <c r="BD326" s="214">
        <f>IF(AZ326=4,G326,0)</f>
        <v>0</v>
      </c>
      <c r="BE326" s="214">
        <f>IF(AZ326=5,G326,0)</f>
        <v>0</v>
      </c>
      <c r="CA326" s="235">
        <v>7</v>
      </c>
      <c r="CB326" s="235">
        <v>1001</v>
      </c>
    </row>
    <row r="327" spans="1:80" x14ac:dyDescent="0.2">
      <c r="A327" s="253"/>
      <c r="B327" s="254" t="s">
        <v>101</v>
      </c>
      <c r="C327" s="255" t="s">
        <v>578</v>
      </c>
      <c r="D327" s="256"/>
      <c r="E327" s="257"/>
      <c r="F327" s="258"/>
      <c r="G327" s="259">
        <f>SUM(G322:G326)</f>
        <v>0</v>
      </c>
      <c r="H327" s="260"/>
      <c r="I327" s="261">
        <f>SUM(I322:I326)</f>
        <v>7.553180000000001E-2</v>
      </c>
      <c r="J327" s="260"/>
      <c r="K327" s="261">
        <f>SUM(K322:K326)</f>
        <v>0</v>
      </c>
      <c r="O327" s="235">
        <v>4</v>
      </c>
      <c r="BA327" s="262">
        <f>SUM(BA322:BA326)</f>
        <v>0</v>
      </c>
      <c r="BB327" s="262">
        <f>SUM(BB322:BB326)</f>
        <v>0</v>
      </c>
      <c r="BC327" s="262">
        <f>SUM(BC322:BC326)</f>
        <v>0</v>
      </c>
      <c r="BD327" s="262">
        <f>SUM(BD322:BD326)</f>
        <v>0</v>
      </c>
      <c r="BE327" s="262">
        <f>SUM(BE322:BE326)</f>
        <v>0</v>
      </c>
    </row>
    <row r="328" spans="1:80" x14ac:dyDescent="0.2">
      <c r="A328" s="227" t="s">
        <v>97</v>
      </c>
      <c r="B328" s="228" t="s">
        <v>586</v>
      </c>
      <c r="C328" s="229" t="s">
        <v>587</v>
      </c>
      <c r="D328" s="230"/>
      <c r="E328" s="231"/>
      <c r="F328" s="231"/>
      <c r="G328" s="232"/>
      <c r="H328" s="233"/>
      <c r="I328" s="234"/>
      <c r="J328" s="233"/>
      <c r="K328" s="234"/>
      <c r="O328" s="235">
        <v>1</v>
      </c>
    </row>
    <row r="329" spans="1:80" x14ac:dyDescent="0.2">
      <c r="A329" s="236">
        <v>141</v>
      </c>
      <c r="B329" s="237" t="s">
        <v>589</v>
      </c>
      <c r="C329" s="238" t="s">
        <v>590</v>
      </c>
      <c r="D329" s="239" t="s">
        <v>210</v>
      </c>
      <c r="E329" s="240">
        <v>2</v>
      </c>
      <c r="F329" s="240">
        <v>0</v>
      </c>
      <c r="G329" s="241">
        <f t="shared" ref="G329:G335" si="8">E329*F329</f>
        <v>0</v>
      </c>
      <c r="H329" s="242">
        <v>0</v>
      </c>
      <c r="I329" s="243">
        <f t="shared" ref="I329:I335" si="9">E329*H329</f>
        <v>0</v>
      </c>
      <c r="J329" s="242">
        <v>0</v>
      </c>
      <c r="K329" s="243">
        <f t="shared" ref="K329:K335" si="10">E329*J329</f>
        <v>0</v>
      </c>
      <c r="O329" s="235">
        <v>2</v>
      </c>
      <c r="AA329" s="214">
        <v>1</v>
      </c>
      <c r="AB329" s="214">
        <v>7</v>
      </c>
      <c r="AC329" s="214">
        <v>7</v>
      </c>
      <c r="AZ329" s="214">
        <v>2</v>
      </c>
      <c r="BA329" s="214">
        <f t="shared" ref="BA329:BA335" si="11">IF(AZ329=1,G329,0)</f>
        <v>0</v>
      </c>
      <c r="BB329" s="214">
        <f t="shared" ref="BB329:BB335" si="12">IF(AZ329=2,G329,0)</f>
        <v>0</v>
      </c>
      <c r="BC329" s="214">
        <f t="shared" ref="BC329:BC335" si="13">IF(AZ329=3,G329,0)</f>
        <v>0</v>
      </c>
      <c r="BD329" s="214">
        <f t="shared" ref="BD329:BD335" si="14">IF(AZ329=4,G329,0)</f>
        <v>0</v>
      </c>
      <c r="BE329" s="214">
        <f t="shared" ref="BE329:BE335" si="15">IF(AZ329=5,G329,0)</f>
        <v>0</v>
      </c>
      <c r="CA329" s="235">
        <v>1</v>
      </c>
      <c r="CB329" s="235">
        <v>7</v>
      </c>
    </row>
    <row r="330" spans="1:80" x14ac:dyDescent="0.2">
      <c r="A330" s="236">
        <v>142</v>
      </c>
      <c r="B330" s="237" t="s">
        <v>591</v>
      </c>
      <c r="C330" s="238" t="s">
        <v>592</v>
      </c>
      <c r="D330" s="239" t="s">
        <v>210</v>
      </c>
      <c r="E330" s="240">
        <v>6</v>
      </c>
      <c r="F330" s="240">
        <v>0</v>
      </c>
      <c r="G330" s="241">
        <f t="shared" si="8"/>
        <v>0</v>
      </c>
      <c r="H330" s="242">
        <v>0</v>
      </c>
      <c r="I330" s="243">
        <f t="shared" si="9"/>
        <v>0</v>
      </c>
      <c r="J330" s="242">
        <v>0</v>
      </c>
      <c r="K330" s="243">
        <f t="shared" si="10"/>
        <v>0</v>
      </c>
      <c r="O330" s="235">
        <v>2</v>
      </c>
      <c r="AA330" s="214">
        <v>1</v>
      </c>
      <c r="AB330" s="214">
        <v>7</v>
      </c>
      <c r="AC330" s="214">
        <v>7</v>
      </c>
      <c r="AZ330" s="214">
        <v>2</v>
      </c>
      <c r="BA330" s="214">
        <f t="shared" si="11"/>
        <v>0</v>
      </c>
      <c r="BB330" s="214">
        <f t="shared" si="12"/>
        <v>0</v>
      </c>
      <c r="BC330" s="214">
        <f t="shared" si="13"/>
        <v>0</v>
      </c>
      <c r="BD330" s="214">
        <f t="shared" si="14"/>
        <v>0</v>
      </c>
      <c r="BE330" s="214">
        <f t="shared" si="15"/>
        <v>0</v>
      </c>
      <c r="CA330" s="235">
        <v>1</v>
      </c>
      <c r="CB330" s="235">
        <v>7</v>
      </c>
    </row>
    <row r="331" spans="1:80" x14ac:dyDescent="0.2">
      <c r="A331" s="236">
        <v>143</v>
      </c>
      <c r="B331" s="237" t="s">
        <v>593</v>
      </c>
      <c r="C331" s="238" t="s">
        <v>594</v>
      </c>
      <c r="D331" s="239" t="s">
        <v>210</v>
      </c>
      <c r="E331" s="240">
        <v>3</v>
      </c>
      <c r="F331" s="240">
        <v>0</v>
      </c>
      <c r="G331" s="241">
        <f t="shared" si="8"/>
        <v>0</v>
      </c>
      <c r="H331" s="242">
        <v>0</v>
      </c>
      <c r="I331" s="243">
        <f t="shared" si="9"/>
        <v>0</v>
      </c>
      <c r="J331" s="242">
        <v>0</v>
      </c>
      <c r="K331" s="243">
        <f t="shared" si="10"/>
        <v>0</v>
      </c>
      <c r="O331" s="235">
        <v>2</v>
      </c>
      <c r="AA331" s="214">
        <v>1</v>
      </c>
      <c r="AB331" s="214">
        <v>7</v>
      </c>
      <c r="AC331" s="214">
        <v>7</v>
      </c>
      <c r="AZ331" s="214">
        <v>2</v>
      </c>
      <c r="BA331" s="214">
        <f t="shared" si="11"/>
        <v>0</v>
      </c>
      <c r="BB331" s="214">
        <f t="shared" si="12"/>
        <v>0</v>
      </c>
      <c r="BC331" s="214">
        <f t="shared" si="13"/>
        <v>0</v>
      </c>
      <c r="BD331" s="214">
        <f t="shared" si="14"/>
        <v>0</v>
      </c>
      <c r="BE331" s="214">
        <f t="shared" si="15"/>
        <v>0</v>
      </c>
      <c r="CA331" s="235">
        <v>1</v>
      </c>
      <c r="CB331" s="235">
        <v>7</v>
      </c>
    </row>
    <row r="332" spans="1:80" x14ac:dyDescent="0.2">
      <c r="A332" s="236">
        <v>144</v>
      </c>
      <c r="B332" s="237" t="s">
        <v>595</v>
      </c>
      <c r="C332" s="238" t="s">
        <v>596</v>
      </c>
      <c r="D332" s="239" t="s">
        <v>210</v>
      </c>
      <c r="E332" s="240">
        <v>10</v>
      </c>
      <c r="F332" s="240">
        <v>0</v>
      </c>
      <c r="G332" s="241">
        <f t="shared" si="8"/>
        <v>0</v>
      </c>
      <c r="H332" s="242">
        <v>0</v>
      </c>
      <c r="I332" s="243">
        <f t="shared" si="9"/>
        <v>0</v>
      </c>
      <c r="J332" s="242">
        <v>0</v>
      </c>
      <c r="K332" s="243">
        <f t="shared" si="10"/>
        <v>0</v>
      </c>
      <c r="O332" s="235">
        <v>2</v>
      </c>
      <c r="AA332" s="214">
        <v>1</v>
      </c>
      <c r="AB332" s="214">
        <v>7</v>
      </c>
      <c r="AC332" s="214">
        <v>7</v>
      </c>
      <c r="AZ332" s="214">
        <v>2</v>
      </c>
      <c r="BA332" s="214">
        <f t="shared" si="11"/>
        <v>0</v>
      </c>
      <c r="BB332" s="214">
        <f t="shared" si="12"/>
        <v>0</v>
      </c>
      <c r="BC332" s="214">
        <f t="shared" si="13"/>
        <v>0</v>
      </c>
      <c r="BD332" s="214">
        <f t="shared" si="14"/>
        <v>0</v>
      </c>
      <c r="BE332" s="214">
        <f t="shared" si="15"/>
        <v>0</v>
      </c>
      <c r="CA332" s="235">
        <v>1</v>
      </c>
      <c r="CB332" s="235">
        <v>7</v>
      </c>
    </row>
    <row r="333" spans="1:80" x14ac:dyDescent="0.2">
      <c r="A333" s="236">
        <v>145</v>
      </c>
      <c r="B333" s="237" t="s">
        <v>597</v>
      </c>
      <c r="C333" s="238" t="s">
        <v>598</v>
      </c>
      <c r="D333" s="239" t="s">
        <v>210</v>
      </c>
      <c r="E333" s="240">
        <v>12</v>
      </c>
      <c r="F333" s="240">
        <v>0</v>
      </c>
      <c r="G333" s="241">
        <f t="shared" si="8"/>
        <v>0</v>
      </c>
      <c r="H333" s="242">
        <v>2.0000000000000002E-5</v>
      </c>
      <c r="I333" s="243">
        <f t="shared" si="9"/>
        <v>2.4000000000000003E-4</v>
      </c>
      <c r="J333" s="242">
        <v>0</v>
      </c>
      <c r="K333" s="243">
        <f t="shared" si="10"/>
        <v>0</v>
      </c>
      <c r="O333" s="235">
        <v>2</v>
      </c>
      <c r="AA333" s="214">
        <v>1</v>
      </c>
      <c r="AB333" s="214">
        <v>7</v>
      </c>
      <c r="AC333" s="214">
        <v>7</v>
      </c>
      <c r="AZ333" s="214">
        <v>2</v>
      </c>
      <c r="BA333" s="214">
        <f t="shared" si="11"/>
        <v>0</v>
      </c>
      <c r="BB333" s="214">
        <f t="shared" si="12"/>
        <v>0</v>
      </c>
      <c r="BC333" s="214">
        <f t="shared" si="13"/>
        <v>0</v>
      </c>
      <c r="BD333" s="214">
        <f t="shared" si="14"/>
        <v>0</v>
      </c>
      <c r="BE333" s="214">
        <f t="shared" si="15"/>
        <v>0</v>
      </c>
      <c r="CA333" s="235">
        <v>1</v>
      </c>
      <c r="CB333" s="235">
        <v>7</v>
      </c>
    </row>
    <row r="334" spans="1:80" x14ac:dyDescent="0.2">
      <c r="A334" s="236">
        <v>146</v>
      </c>
      <c r="B334" s="237" t="s">
        <v>599</v>
      </c>
      <c r="C334" s="238" t="s">
        <v>600</v>
      </c>
      <c r="D334" s="239" t="s">
        <v>210</v>
      </c>
      <c r="E334" s="240">
        <v>9</v>
      </c>
      <c r="F334" s="240">
        <v>0</v>
      </c>
      <c r="G334" s="241">
        <f t="shared" si="8"/>
        <v>0</v>
      </c>
      <c r="H334" s="242">
        <v>1.0000000000000001E-5</v>
      </c>
      <c r="I334" s="243">
        <f t="shared" si="9"/>
        <v>9.0000000000000006E-5</v>
      </c>
      <c r="J334" s="242">
        <v>0</v>
      </c>
      <c r="K334" s="243">
        <f t="shared" si="10"/>
        <v>0</v>
      </c>
      <c r="O334" s="235">
        <v>2</v>
      </c>
      <c r="AA334" s="214">
        <v>1</v>
      </c>
      <c r="AB334" s="214">
        <v>7</v>
      </c>
      <c r="AC334" s="214">
        <v>7</v>
      </c>
      <c r="AZ334" s="214">
        <v>2</v>
      </c>
      <c r="BA334" s="214">
        <f t="shared" si="11"/>
        <v>0</v>
      </c>
      <c r="BB334" s="214">
        <f t="shared" si="12"/>
        <v>0</v>
      </c>
      <c r="BC334" s="214">
        <f t="shared" si="13"/>
        <v>0</v>
      </c>
      <c r="BD334" s="214">
        <f t="shared" si="14"/>
        <v>0</v>
      </c>
      <c r="BE334" s="214">
        <f t="shared" si="15"/>
        <v>0</v>
      </c>
      <c r="CA334" s="235">
        <v>1</v>
      </c>
      <c r="CB334" s="235">
        <v>7</v>
      </c>
    </row>
    <row r="335" spans="1:80" x14ac:dyDescent="0.2">
      <c r="A335" s="236">
        <v>147</v>
      </c>
      <c r="B335" s="237" t="s">
        <v>601</v>
      </c>
      <c r="C335" s="238" t="s">
        <v>602</v>
      </c>
      <c r="D335" s="239" t="s">
        <v>446</v>
      </c>
      <c r="E335" s="240">
        <v>1</v>
      </c>
      <c r="F335" s="240">
        <v>0</v>
      </c>
      <c r="G335" s="241">
        <f t="shared" si="8"/>
        <v>0</v>
      </c>
      <c r="H335" s="242">
        <v>0</v>
      </c>
      <c r="I335" s="243">
        <f t="shared" si="9"/>
        <v>0</v>
      </c>
      <c r="J335" s="242"/>
      <c r="K335" s="243">
        <f t="shared" si="10"/>
        <v>0</v>
      </c>
      <c r="O335" s="235">
        <v>2</v>
      </c>
      <c r="AA335" s="214">
        <v>12</v>
      </c>
      <c r="AB335" s="214">
        <v>0</v>
      </c>
      <c r="AC335" s="214">
        <v>518</v>
      </c>
      <c r="AZ335" s="214">
        <v>2</v>
      </c>
      <c r="BA335" s="214">
        <f t="shared" si="11"/>
        <v>0</v>
      </c>
      <c r="BB335" s="214">
        <f t="shared" si="12"/>
        <v>0</v>
      </c>
      <c r="BC335" s="214">
        <f t="shared" si="13"/>
        <v>0</v>
      </c>
      <c r="BD335" s="214">
        <f t="shared" si="14"/>
        <v>0</v>
      </c>
      <c r="BE335" s="214">
        <f t="shared" si="15"/>
        <v>0</v>
      </c>
      <c r="CA335" s="235">
        <v>12</v>
      </c>
      <c r="CB335" s="235">
        <v>0</v>
      </c>
    </row>
    <row r="336" spans="1:80" ht="33.75" x14ac:dyDescent="0.2">
      <c r="A336" s="244"/>
      <c r="B336" s="245"/>
      <c r="C336" s="491" t="s">
        <v>603</v>
      </c>
      <c r="D336" s="492"/>
      <c r="E336" s="492"/>
      <c r="F336" s="492"/>
      <c r="G336" s="493"/>
      <c r="I336" s="246"/>
      <c r="K336" s="246"/>
      <c r="L336" s="247" t="s">
        <v>603</v>
      </c>
      <c r="O336" s="235">
        <v>3</v>
      </c>
    </row>
    <row r="337" spans="1:80" ht="22.5" x14ac:dyDescent="0.2">
      <c r="A337" s="236">
        <v>148</v>
      </c>
      <c r="B337" s="237" t="s">
        <v>604</v>
      </c>
      <c r="C337" s="238" t="s">
        <v>605</v>
      </c>
      <c r="D337" s="239" t="s">
        <v>210</v>
      </c>
      <c r="E337" s="240">
        <v>10</v>
      </c>
      <c r="F337" s="240">
        <v>0</v>
      </c>
      <c r="G337" s="241">
        <f>E337*F337</f>
        <v>0</v>
      </c>
      <c r="H337" s="242">
        <v>7.5000000000000002E-4</v>
      </c>
      <c r="I337" s="243">
        <f>E337*H337</f>
        <v>7.4999999999999997E-3</v>
      </c>
      <c r="J337" s="242"/>
      <c r="K337" s="243">
        <f>E337*J337</f>
        <v>0</v>
      </c>
      <c r="O337" s="235">
        <v>2</v>
      </c>
      <c r="AA337" s="214">
        <v>3</v>
      </c>
      <c r="AB337" s="214">
        <v>7</v>
      </c>
      <c r="AC337" s="214">
        <v>54914593</v>
      </c>
      <c r="AZ337" s="214">
        <v>2</v>
      </c>
      <c r="BA337" s="214">
        <f>IF(AZ337=1,G337,0)</f>
        <v>0</v>
      </c>
      <c r="BB337" s="214">
        <f>IF(AZ337=2,G337,0)</f>
        <v>0</v>
      </c>
      <c r="BC337" s="214">
        <f>IF(AZ337=3,G337,0)</f>
        <v>0</v>
      </c>
      <c r="BD337" s="214">
        <f>IF(AZ337=4,G337,0)</f>
        <v>0</v>
      </c>
      <c r="BE337" s="214">
        <f>IF(AZ337=5,G337,0)</f>
        <v>0</v>
      </c>
      <c r="CA337" s="235">
        <v>3</v>
      </c>
      <c r="CB337" s="235">
        <v>7</v>
      </c>
    </row>
    <row r="338" spans="1:80" x14ac:dyDescent="0.2">
      <c r="A338" s="244"/>
      <c r="B338" s="245"/>
      <c r="C338" s="491" t="s">
        <v>606</v>
      </c>
      <c r="D338" s="492"/>
      <c r="E338" s="492"/>
      <c r="F338" s="492"/>
      <c r="G338" s="493"/>
      <c r="I338" s="246"/>
      <c r="K338" s="246"/>
      <c r="L338" s="247" t="s">
        <v>606</v>
      </c>
      <c r="O338" s="235">
        <v>3</v>
      </c>
    </row>
    <row r="339" spans="1:80" x14ac:dyDescent="0.2">
      <c r="A339" s="236">
        <v>149</v>
      </c>
      <c r="B339" s="237" t="s">
        <v>607</v>
      </c>
      <c r="C339" s="238" t="s">
        <v>608</v>
      </c>
      <c r="D339" s="239" t="s">
        <v>210</v>
      </c>
      <c r="E339" s="240">
        <v>1</v>
      </c>
      <c r="F339" s="240">
        <v>0</v>
      </c>
      <c r="G339" s="241">
        <f>E339*F339</f>
        <v>0</v>
      </c>
      <c r="H339" s="242">
        <v>1.38E-2</v>
      </c>
      <c r="I339" s="243">
        <f>E339*H339</f>
        <v>1.38E-2</v>
      </c>
      <c r="J339" s="242"/>
      <c r="K339" s="243">
        <f>E339*J339</f>
        <v>0</v>
      </c>
      <c r="O339" s="235">
        <v>2</v>
      </c>
      <c r="AA339" s="214">
        <v>3</v>
      </c>
      <c r="AB339" s="214">
        <v>7</v>
      </c>
      <c r="AC339" s="214">
        <v>61160126</v>
      </c>
      <c r="AZ339" s="214">
        <v>2</v>
      </c>
      <c r="BA339" s="214">
        <f>IF(AZ339=1,G339,0)</f>
        <v>0</v>
      </c>
      <c r="BB339" s="214">
        <f>IF(AZ339=2,G339,0)</f>
        <v>0</v>
      </c>
      <c r="BC339" s="214">
        <f>IF(AZ339=3,G339,0)</f>
        <v>0</v>
      </c>
      <c r="BD339" s="214">
        <f>IF(AZ339=4,G339,0)</f>
        <v>0</v>
      </c>
      <c r="BE339" s="214">
        <f>IF(AZ339=5,G339,0)</f>
        <v>0</v>
      </c>
      <c r="CA339" s="235">
        <v>3</v>
      </c>
      <c r="CB339" s="235">
        <v>7</v>
      </c>
    </row>
    <row r="340" spans="1:80" x14ac:dyDescent="0.2">
      <c r="A340" s="244"/>
      <c r="B340" s="245"/>
      <c r="C340" s="491" t="s">
        <v>609</v>
      </c>
      <c r="D340" s="492"/>
      <c r="E340" s="492"/>
      <c r="F340" s="492"/>
      <c r="G340" s="493"/>
      <c r="I340" s="246"/>
      <c r="K340" s="246"/>
      <c r="L340" s="247" t="s">
        <v>609</v>
      </c>
      <c r="O340" s="235">
        <v>3</v>
      </c>
    </row>
    <row r="341" spans="1:80" x14ac:dyDescent="0.2">
      <c r="A341" s="236">
        <v>150</v>
      </c>
      <c r="B341" s="237" t="s">
        <v>610</v>
      </c>
      <c r="C341" s="238" t="s">
        <v>611</v>
      </c>
      <c r="D341" s="239" t="s">
        <v>210</v>
      </c>
      <c r="E341" s="240">
        <v>4</v>
      </c>
      <c r="F341" s="240">
        <v>0</v>
      </c>
      <c r="G341" s="241">
        <f>E341*F341</f>
        <v>0</v>
      </c>
      <c r="H341" s="242">
        <v>1.6E-2</v>
      </c>
      <c r="I341" s="243">
        <f>E341*H341</f>
        <v>6.4000000000000001E-2</v>
      </c>
      <c r="J341" s="242"/>
      <c r="K341" s="243">
        <f>E341*J341</f>
        <v>0</v>
      </c>
      <c r="O341" s="235">
        <v>2</v>
      </c>
      <c r="AA341" s="214">
        <v>3</v>
      </c>
      <c r="AB341" s="214">
        <v>7</v>
      </c>
      <c r="AC341" s="214">
        <v>61160186</v>
      </c>
      <c r="AZ341" s="214">
        <v>2</v>
      </c>
      <c r="BA341" s="214">
        <f>IF(AZ341=1,G341,0)</f>
        <v>0</v>
      </c>
      <c r="BB341" s="214">
        <f>IF(AZ341=2,G341,0)</f>
        <v>0</v>
      </c>
      <c r="BC341" s="214">
        <f>IF(AZ341=3,G341,0)</f>
        <v>0</v>
      </c>
      <c r="BD341" s="214">
        <f>IF(AZ341=4,G341,0)</f>
        <v>0</v>
      </c>
      <c r="BE341" s="214">
        <f>IF(AZ341=5,G341,0)</f>
        <v>0</v>
      </c>
      <c r="CA341" s="235">
        <v>3</v>
      </c>
      <c r="CB341" s="235">
        <v>7</v>
      </c>
    </row>
    <row r="342" spans="1:80" x14ac:dyDescent="0.2">
      <c r="A342" s="244"/>
      <c r="B342" s="245"/>
      <c r="C342" s="491" t="s">
        <v>609</v>
      </c>
      <c r="D342" s="492"/>
      <c r="E342" s="492"/>
      <c r="F342" s="492"/>
      <c r="G342" s="493"/>
      <c r="I342" s="246"/>
      <c r="K342" s="246"/>
      <c r="L342" s="247" t="s">
        <v>609</v>
      </c>
      <c r="O342" s="235">
        <v>3</v>
      </c>
    </row>
    <row r="343" spans="1:80" x14ac:dyDescent="0.2">
      <c r="A343" s="236">
        <v>151</v>
      </c>
      <c r="B343" s="237" t="s">
        <v>612</v>
      </c>
      <c r="C343" s="238" t="s">
        <v>613</v>
      </c>
      <c r="D343" s="239" t="s">
        <v>210</v>
      </c>
      <c r="E343" s="240">
        <v>3</v>
      </c>
      <c r="F343" s="240">
        <v>0</v>
      </c>
      <c r="G343" s="241">
        <f>E343*F343</f>
        <v>0</v>
      </c>
      <c r="H343" s="242">
        <v>1.6E-2</v>
      </c>
      <c r="I343" s="243">
        <f>E343*H343</f>
        <v>4.8000000000000001E-2</v>
      </c>
      <c r="J343" s="242"/>
      <c r="K343" s="243">
        <f>E343*J343</f>
        <v>0</v>
      </c>
      <c r="O343" s="235">
        <v>2</v>
      </c>
      <c r="AA343" s="214">
        <v>3</v>
      </c>
      <c r="AB343" s="214">
        <v>7</v>
      </c>
      <c r="AC343" s="214">
        <v>61160192</v>
      </c>
      <c r="AZ343" s="214">
        <v>2</v>
      </c>
      <c r="BA343" s="214">
        <f>IF(AZ343=1,G343,0)</f>
        <v>0</v>
      </c>
      <c r="BB343" s="214">
        <f>IF(AZ343=2,G343,0)</f>
        <v>0</v>
      </c>
      <c r="BC343" s="214">
        <f>IF(AZ343=3,G343,0)</f>
        <v>0</v>
      </c>
      <c r="BD343" s="214">
        <f>IF(AZ343=4,G343,0)</f>
        <v>0</v>
      </c>
      <c r="BE343" s="214">
        <f>IF(AZ343=5,G343,0)</f>
        <v>0</v>
      </c>
      <c r="CA343" s="235">
        <v>3</v>
      </c>
      <c r="CB343" s="235">
        <v>7</v>
      </c>
    </row>
    <row r="344" spans="1:80" x14ac:dyDescent="0.2">
      <c r="A344" s="244"/>
      <c r="B344" s="245"/>
      <c r="C344" s="491" t="s">
        <v>609</v>
      </c>
      <c r="D344" s="492"/>
      <c r="E344" s="492"/>
      <c r="F344" s="492"/>
      <c r="G344" s="493"/>
      <c r="I344" s="246"/>
      <c r="K344" s="246"/>
      <c r="L344" s="247" t="s">
        <v>609</v>
      </c>
      <c r="O344" s="235">
        <v>3</v>
      </c>
    </row>
    <row r="345" spans="1:80" x14ac:dyDescent="0.2">
      <c r="A345" s="236">
        <v>152</v>
      </c>
      <c r="B345" s="237" t="s">
        <v>614</v>
      </c>
      <c r="C345" s="238" t="s">
        <v>615</v>
      </c>
      <c r="D345" s="239" t="s">
        <v>210</v>
      </c>
      <c r="E345" s="240">
        <v>1</v>
      </c>
      <c r="F345" s="240">
        <v>0</v>
      </c>
      <c r="G345" s="241">
        <f t="shared" ref="G345:G351" si="16">E345*F345</f>
        <v>0</v>
      </c>
      <c r="H345" s="242">
        <v>4.8000000000000001E-2</v>
      </c>
      <c r="I345" s="243">
        <f t="shared" ref="I345:I351" si="17">E345*H345</f>
        <v>4.8000000000000001E-2</v>
      </c>
      <c r="J345" s="242"/>
      <c r="K345" s="243">
        <f t="shared" ref="K345:K351" si="18">E345*J345</f>
        <v>0</v>
      </c>
      <c r="O345" s="235">
        <v>2</v>
      </c>
      <c r="AA345" s="214">
        <v>3</v>
      </c>
      <c r="AB345" s="214">
        <v>7</v>
      </c>
      <c r="AC345" s="214">
        <v>61164330</v>
      </c>
      <c r="AZ345" s="214">
        <v>2</v>
      </c>
      <c r="BA345" s="214">
        <f t="shared" ref="BA345:BA351" si="19">IF(AZ345=1,G345,0)</f>
        <v>0</v>
      </c>
      <c r="BB345" s="214">
        <f t="shared" ref="BB345:BB351" si="20">IF(AZ345=2,G345,0)</f>
        <v>0</v>
      </c>
      <c r="BC345" s="214">
        <f t="shared" ref="BC345:BC351" si="21">IF(AZ345=3,G345,0)</f>
        <v>0</v>
      </c>
      <c r="BD345" s="214">
        <f t="shared" ref="BD345:BD351" si="22">IF(AZ345=4,G345,0)</f>
        <v>0</v>
      </c>
      <c r="BE345" s="214">
        <f t="shared" ref="BE345:BE351" si="23">IF(AZ345=5,G345,0)</f>
        <v>0</v>
      </c>
      <c r="CA345" s="235">
        <v>3</v>
      </c>
      <c r="CB345" s="235">
        <v>7</v>
      </c>
    </row>
    <row r="346" spans="1:80" ht="22.5" x14ac:dyDescent="0.2">
      <c r="A346" s="236">
        <v>153</v>
      </c>
      <c r="B346" s="237" t="s">
        <v>616</v>
      </c>
      <c r="C346" s="238" t="s">
        <v>617</v>
      </c>
      <c r="D346" s="239" t="s">
        <v>100</v>
      </c>
      <c r="E346" s="240">
        <v>1</v>
      </c>
      <c r="F346" s="240">
        <v>0</v>
      </c>
      <c r="G346" s="241">
        <f t="shared" si="16"/>
        <v>0</v>
      </c>
      <c r="H346" s="242">
        <v>0</v>
      </c>
      <c r="I346" s="243">
        <f t="shared" si="17"/>
        <v>0</v>
      </c>
      <c r="J346" s="242"/>
      <c r="K346" s="243">
        <f t="shared" si="18"/>
        <v>0</v>
      </c>
      <c r="O346" s="235">
        <v>2</v>
      </c>
      <c r="AA346" s="214">
        <v>3</v>
      </c>
      <c r="AB346" s="214">
        <v>7</v>
      </c>
      <c r="AC346" s="214">
        <v>61164331</v>
      </c>
      <c r="AZ346" s="214">
        <v>2</v>
      </c>
      <c r="BA346" s="214">
        <f t="shared" si="19"/>
        <v>0</v>
      </c>
      <c r="BB346" s="214">
        <f t="shared" si="20"/>
        <v>0</v>
      </c>
      <c r="BC346" s="214">
        <f t="shared" si="21"/>
        <v>0</v>
      </c>
      <c r="BD346" s="214">
        <f t="shared" si="22"/>
        <v>0</v>
      </c>
      <c r="BE346" s="214">
        <f t="shared" si="23"/>
        <v>0</v>
      </c>
      <c r="CA346" s="235">
        <v>3</v>
      </c>
      <c r="CB346" s="235">
        <v>7</v>
      </c>
    </row>
    <row r="347" spans="1:80" x14ac:dyDescent="0.2">
      <c r="A347" s="236">
        <v>154</v>
      </c>
      <c r="B347" s="237" t="s">
        <v>618</v>
      </c>
      <c r="C347" s="238" t="s">
        <v>619</v>
      </c>
      <c r="D347" s="239" t="s">
        <v>210</v>
      </c>
      <c r="E347" s="240">
        <v>1</v>
      </c>
      <c r="F347" s="240">
        <v>0</v>
      </c>
      <c r="G347" s="241">
        <f t="shared" si="16"/>
        <v>0</v>
      </c>
      <c r="H347" s="242">
        <v>9.2000000000000003E-4</v>
      </c>
      <c r="I347" s="243">
        <f t="shared" si="17"/>
        <v>9.2000000000000003E-4</v>
      </c>
      <c r="J347" s="242"/>
      <c r="K347" s="243">
        <f t="shared" si="18"/>
        <v>0</v>
      </c>
      <c r="O347" s="235">
        <v>2</v>
      </c>
      <c r="AA347" s="214">
        <v>3</v>
      </c>
      <c r="AB347" s="214">
        <v>7</v>
      </c>
      <c r="AC347" s="214">
        <v>61187116</v>
      </c>
      <c r="AZ347" s="214">
        <v>2</v>
      </c>
      <c r="BA347" s="214">
        <f t="shared" si="19"/>
        <v>0</v>
      </c>
      <c r="BB347" s="214">
        <f t="shared" si="20"/>
        <v>0</v>
      </c>
      <c r="BC347" s="214">
        <f t="shared" si="21"/>
        <v>0</v>
      </c>
      <c r="BD347" s="214">
        <f t="shared" si="22"/>
        <v>0</v>
      </c>
      <c r="BE347" s="214">
        <f t="shared" si="23"/>
        <v>0</v>
      </c>
      <c r="CA347" s="235">
        <v>3</v>
      </c>
      <c r="CB347" s="235">
        <v>7</v>
      </c>
    </row>
    <row r="348" spans="1:80" x14ac:dyDescent="0.2">
      <c r="A348" s="236">
        <v>155</v>
      </c>
      <c r="B348" s="237" t="s">
        <v>620</v>
      </c>
      <c r="C348" s="238" t="s">
        <v>621</v>
      </c>
      <c r="D348" s="239" t="s">
        <v>210</v>
      </c>
      <c r="E348" s="240">
        <v>4</v>
      </c>
      <c r="F348" s="240">
        <v>0</v>
      </c>
      <c r="G348" s="241">
        <f t="shared" si="16"/>
        <v>0</v>
      </c>
      <c r="H348" s="242">
        <v>1.23E-3</v>
      </c>
      <c r="I348" s="243">
        <f t="shared" si="17"/>
        <v>4.9199999999999999E-3</v>
      </c>
      <c r="J348" s="242"/>
      <c r="K348" s="243">
        <f t="shared" si="18"/>
        <v>0</v>
      </c>
      <c r="O348" s="235">
        <v>2</v>
      </c>
      <c r="AA348" s="214">
        <v>3</v>
      </c>
      <c r="AB348" s="214">
        <v>7</v>
      </c>
      <c r="AC348" s="214">
        <v>61187156</v>
      </c>
      <c r="AZ348" s="214">
        <v>2</v>
      </c>
      <c r="BA348" s="214">
        <f t="shared" si="19"/>
        <v>0</v>
      </c>
      <c r="BB348" s="214">
        <f t="shared" si="20"/>
        <v>0</v>
      </c>
      <c r="BC348" s="214">
        <f t="shared" si="21"/>
        <v>0</v>
      </c>
      <c r="BD348" s="214">
        <f t="shared" si="22"/>
        <v>0</v>
      </c>
      <c r="BE348" s="214">
        <f t="shared" si="23"/>
        <v>0</v>
      </c>
      <c r="CA348" s="235">
        <v>3</v>
      </c>
      <c r="CB348" s="235">
        <v>7</v>
      </c>
    </row>
    <row r="349" spans="1:80" x14ac:dyDescent="0.2">
      <c r="A349" s="236">
        <v>156</v>
      </c>
      <c r="B349" s="237" t="s">
        <v>622</v>
      </c>
      <c r="C349" s="238" t="s">
        <v>623</v>
      </c>
      <c r="D349" s="239" t="s">
        <v>210</v>
      </c>
      <c r="E349" s="240">
        <v>3</v>
      </c>
      <c r="F349" s="240">
        <v>0</v>
      </c>
      <c r="G349" s="241">
        <f t="shared" si="16"/>
        <v>0</v>
      </c>
      <c r="H349" s="242">
        <v>1.39E-3</v>
      </c>
      <c r="I349" s="243">
        <f t="shared" si="17"/>
        <v>4.1700000000000001E-3</v>
      </c>
      <c r="J349" s="242"/>
      <c r="K349" s="243">
        <f t="shared" si="18"/>
        <v>0</v>
      </c>
      <c r="O349" s="235">
        <v>2</v>
      </c>
      <c r="AA349" s="214">
        <v>3</v>
      </c>
      <c r="AB349" s="214">
        <v>7</v>
      </c>
      <c r="AC349" s="214">
        <v>61187176</v>
      </c>
      <c r="AZ349" s="214">
        <v>2</v>
      </c>
      <c r="BA349" s="214">
        <f t="shared" si="19"/>
        <v>0</v>
      </c>
      <c r="BB349" s="214">
        <f t="shared" si="20"/>
        <v>0</v>
      </c>
      <c r="BC349" s="214">
        <f t="shared" si="21"/>
        <v>0</v>
      </c>
      <c r="BD349" s="214">
        <f t="shared" si="22"/>
        <v>0</v>
      </c>
      <c r="BE349" s="214">
        <f t="shared" si="23"/>
        <v>0</v>
      </c>
      <c r="CA349" s="235">
        <v>3</v>
      </c>
      <c r="CB349" s="235">
        <v>7</v>
      </c>
    </row>
    <row r="350" spans="1:80" x14ac:dyDescent="0.2">
      <c r="A350" s="236">
        <v>157</v>
      </c>
      <c r="B350" s="237" t="s">
        <v>624</v>
      </c>
      <c r="C350" s="238" t="s">
        <v>625</v>
      </c>
      <c r="D350" s="239" t="s">
        <v>210</v>
      </c>
      <c r="E350" s="240">
        <v>2</v>
      </c>
      <c r="F350" s="240">
        <v>0</v>
      </c>
      <c r="G350" s="241">
        <f t="shared" si="16"/>
        <v>0</v>
      </c>
      <c r="H350" s="242">
        <v>2.1800000000000001E-3</v>
      </c>
      <c r="I350" s="243">
        <f t="shared" si="17"/>
        <v>4.3600000000000002E-3</v>
      </c>
      <c r="J350" s="242"/>
      <c r="K350" s="243">
        <f t="shared" si="18"/>
        <v>0</v>
      </c>
      <c r="O350" s="235">
        <v>2</v>
      </c>
      <c r="AA350" s="214">
        <v>3</v>
      </c>
      <c r="AB350" s="214">
        <v>7</v>
      </c>
      <c r="AC350" s="214" t="s">
        <v>624</v>
      </c>
      <c r="AZ350" s="214">
        <v>2</v>
      </c>
      <c r="BA350" s="214">
        <f t="shared" si="19"/>
        <v>0</v>
      </c>
      <c r="BB350" s="214">
        <f t="shared" si="20"/>
        <v>0</v>
      </c>
      <c r="BC350" s="214">
        <f t="shared" si="21"/>
        <v>0</v>
      </c>
      <c r="BD350" s="214">
        <f t="shared" si="22"/>
        <v>0</v>
      </c>
      <c r="BE350" s="214">
        <f t="shared" si="23"/>
        <v>0</v>
      </c>
      <c r="CA350" s="235">
        <v>3</v>
      </c>
      <c r="CB350" s="235">
        <v>7</v>
      </c>
    </row>
    <row r="351" spans="1:80" x14ac:dyDescent="0.2">
      <c r="A351" s="236">
        <v>158</v>
      </c>
      <c r="B351" s="237" t="s">
        <v>626</v>
      </c>
      <c r="C351" s="238" t="s">
        <v>627</v>
      </c>
      <c r="D351" s="239" t="s">
        <v>206</v>
      </c>
      <c r="E351" s="240">
        <v>15</v>
      </c>
      <c r="F351" s="240">
        <v>0</v>
      </c>
      <c r="G351" s="241">
        <f t="shared" si="16"/>
        <v>0</v>
      </c>
      <c r="H351" s="242">
        <v>5.77E-3</v>
      </c>
      <c r="I351" s="243">
        <f t="shared" si="17"/>
        <v>8.6550000000000002E-2</v>
      </c>
      <c r="J351" s="242"/>
      <c r="K351" s="243">
        <f t="shared" si="18"/>
        <v>0</v>
      </c>
      <c r="O351" s="235">
        <v>2</v>
      </c>
      <c r="AA351" s="214">
        <v>3</v>
      </c>
      <c r="AB351" s="214">
        <v>7</v>
      </c>
      <c r="AC351" s="214">
        <v>61187553</v>
      </c>
      <c r="AZ351" s="214">
        <v>2</v>
      </c>
      <c r="BA351" s="214">
        <f t="shared" si="19"/>
        <v>0</v>
      </c>
      <c r="BB351" s="214">
        <f t="shared" si="20"/>
        <v>0</v>
      </c>
      <c r="BC351" s="214">
        <f t="shared" si="21"/>
        <v>0</v>
      </c>
      <c r="BD351" s="214">
        <f t="shared" si="22"/>
        <v>0</v>
      </c>
      <c r="BE351" s="214">
        <f t="shared" si="23"/>
        <v>0</v>
      </c>
      <c r="CA351" s="235">
        <v>3</v>
      </c>
      <c r="CB351" s="235">
        <v>7</v>
      </c>
    </row>
    <row r="352" spans="1:80" ht="22.5" x14ac:dyDescent="0.2">
      <c r="A352" s="244"/>
      <c r="B352" s="245"/>
      <c r="C352" s="491" t="s">
        <v>628</v>
      </c>
      <c r="D352" s="492"/>
      <c r="E352" s="492"/>
      <c r="F352" s="492"/>
      <c r="G352" s="493"/>
      <c r="I352" s="246"/>
      <c r="K352" s="246"/>
      <c r="L352" s="247" t="s">
        <v>628</v>
      </c>
      <c r="O352" s="235">
        <v>3</v>
      </c>
    </row>
    <row r="353" spans="1:80" x14ac:dyDescent="0.2">
      <c r="A353" s="244"/>
      <c r="B353" s="248"/>
      <c r="C353" s="489" t="s">
        <v>629</v>
      </c>
      <c r="D353" s="490"/>
      <c r="E353" s="249">
        <v>15</v>
      </c>
      <c r="F353" s="250"/>
      <c r="G353" s="251"/>
      <c r="H353" s="252"/>
      <c r="I353" s="246"/>
      <c r="K353" s="246"/>
      <c r="M353" s="247">
        <v>15</v>
      </c>
      <c r="O353" s="235"/>
    </row>
    <row r="354" spans="1:80" x14ac:dyDescent="0.2">
      <c r="A354" s="236">
        <v>159</v>
      </c>
      <c r="B354" s="237" t="s">
        <v>630</v>
      </c>
      <c r="C354" s="238" t="s">
        <v>631</v>
      </c>
      <c r="D354" s="239" t="s">
        <v>492</v>
      </c>
      <c r="E354" s="240">
        <v>1</v>
      </c>
      <c r="F354" s="240">
        <v>0</v>
      </c>
      <c r="G354" s="241">
        <f>E354*F354</f>
        <v>0</v>
      </c>
      <c r="H354" s="242">
        <v>0.11600000000000001</v>
      </c>
      <c r="I354" s="243">
        <f>E354*H354</f>
        <v>0.11600000000000001</v>
      </c>
      <c r="J354" s="242"/>
      <c r="K354" s="243">
        <f>E354*J354</f>
        <v>0</v>
      </c>
      <c r="O354" s="235">
        <v>2</v>
      </c>
      <c r="AA354" s="214">
        <v>3</v>
      </c>
      <c r="AB354" s="214">
        <v>7</v>
      </c>
      <c r="AC354" s="214" t="s">
        <v>630</v>
      </c>
      <c r="AZ354" s="214">
        <v>2</v>
      </c>
      <c r="BA354" s="214">
        <f>IF(AZ354=1,G354,0)</f>
        <v>0</v>
      </c>
      <c r="BB354" s="214">
        <f>IF(AZ354=2,G354,0)</f>
        <v>0</v>
      </c>
      <c r="BC354" s="214">
        <f>IF(AZ354=3,G354,0)</f>
        <v>0</v>
      </c>
      <c r="BD354" s="214">
        <f>IF(AZ354=4,G354,0)</f>
        <v>0</v>
      </c>
      <c r="BE354" s="214">
        <f>IF(AZ354=5,G354,0)</f>
        <v>0</v>
      </c>
      <c r="CA354" s="235">
        <v>3</v>
      </c>
      <c r="CB354" s="235">
        <v>7</v>
      </c>
    </row>
    <row r="355" spans="1:80" x14ac:dyDescent="0.2">
      <c r="A355" s="236">
        <v>160</v>
      </c>
      <c r="B355" s="237" t="s">
        <v>632</v>
      </c>
      <c r="C355" s="238" t="s">
        <v>633</v>
      </c>
      <c r="D355" s="239" t="s">
        <v>347</v>
      </c>
      <c r="E355" s="240">
        <v>0.39855000000000002</v>
      </c>
      <c r="F355" s="240">
        <v>0</v>
      </c>
      <c r="G355" s="241">
        <f>E355*F355</f>
        <v>0</v>
      </c>
      <c r="H355" s="242">
        <v>0</v>
      </c>
      <c r="I355" s="243">
        <f>E355*H355</f>
        <v>0</v>
      </c>
      <c r="J355" s="242"/>
      <c r="K355" s="243">
        <f>E355*J355</f>
        <v>0</v>
      </c>
      <c r="O355" s="235">
        <v>2</v>
      </c>
      <c r="AA355" s="214">
        <v>7</v>
      </c>
      <c r="AB355" s="214">
        <v>1001</v>
      </c>
      <c r="AC355" s="214">
        <v>5</v>
      </c>
      <c r="AZ355" s="214">
        <v>2</v>
      </c>
      <c r="BA355" s="214">
        <f>IF(AZ355=1,G355,0)</f>
        <v>0</v>
      </c>
      <c r="BB355" s="214">
        <f>IF(AZ355=2,G355,0)</f>
        <v>0</v>
      </c>
      <c r="BC355" s="214">
        <f>IF(AZ355=3,G355,0)</f>
        <v>0</v>
      </c>
      <c r="BD355" s="214">
        <f>IF(AZ355=4,G355,0)</f>
        <v>0</v>
      </c>
      <c r="BE355" s="214">
        <f>IF(AZ355=5,G355,0)</f>
        <v>0</v>
      </c>
      <c r="CA355" s="235">
        <v>7</v>
      </c>
      <c r="CB355" s="235">
        <v>1001</v>
      </c>
    </row>
    <row r="356" spans="1:80" x14ac:dyDescent="0.2">
      <c r="A356" s="253"/>
      <c r="B356" s="254" t="s">
        <v>101</v>
      </c>
      <c r="C356" s="255" t="s">
        <v>588</v>
      </c>
      <c r="D356" s="256"/>
      <c r="E356" s="257"/>
      <c r="F356" s="258"/>
      <c r="G356" s="259">
        <f>SUM(G328:G355)</f>
        <v>0</v>
      </c>
      <c r="H356" s="260"/>
      <c r="I356" s="261">
        <f>SUM(I328:I355)</f>
        <v>0.39855000000000002</v>
      </c>
      <c r="J356" s="260"/>
      <c r="K356" s="261">
        <f>SUM(K328:K355)</f>
        <v>0</v>
      </c>
      <c r="O356" s="235">
        <v>4</v>
      </c>
      <c r="BA356" s="262">
        <f>SUM(BA328:BA355)</f>
        <v>0</v>
      </c>
      <c r="BB356" s="262">
        <f>SUM(BB328:BB355)</f>
        <v>0</v>
      </c>
      <c r="BC356" s="262">
        <f>SUM(BC328:BC355)</f>
        <v>0</v>
      </c>
      <c r="BD356" s="262">
        <f>SUM(BD328:BD355)</f>
        <v>0</v>
      </c>
      <c r="BE356" s="262">
        <f>SUM(BE328:BE355)</f>
        <v>0</v>
      </c>
    </row>
    <row r="357" spans="1:80" x14ac:dyDescent="0.2">
      <c r="A357" s="227" t="s">
        <v>97</v>
      </c>
      <c r="B357" s="228" t="s">
        <v>634</v>
      </c>
      <c r="C357" s="229" t="s">
        <v>635</v>
      </c>
      <c r="D357" s="230"/>
      <c r="E357" s="231"/>
      <c r="F357" s="231"/>
      <c r="G357" s="232"/>
      <c r="H357" s="233"/>
      <c r="I357" s="234"/>
      <c r="J357" s="233"/>
      <c r="K357" s="234"/>
      <c r="O357" s="235">
        <v>1</v>
      </c>
    </row>
    <row r="358" spans="1:80" x14ac:dyDescent="0.2">
      <c r="A358" s="236">
        <v>161</v>
      </c>
      <c r="B358" s="237" t="s">
        <v>637</v>
      </c>
      <c r="C358" s="238" t="s">
        <v>638</v>
      </c>
      <c r="D358" s="239" t="s">
        <v>206</v>
      </c>
      <c r="E358" s="240">
        <v>8</v>
      </c>
      <c r="F358" s="240">
        <v>0</v>
      </c>
      <c r="G358" s="241">
        <f>E358*F358</f>
        <v>0</v>
      </c>
      <c r="H358" s="242">
        <v>6.0000000000000002E-5</v>
      </c>
      <c r="I358" s="243">
        <f>E358*H358</f>
        <v>4.8000000000000001E-4</v>
      </c>
      <c r="J358" s="242">
        <v>0</v>
      </c>
      <c r="K358" s="243">
        <f>E358*J358</f>
        <v>0</v>
      </c>
      <c r="O358" s="235">
        <v>2</v>
      </c>
      <c r="AA358" s="214">
        <v>1</v>
      </c>
      <c r="AB358" s="214">
        <v>0</v>
      </c>
      <c r="AC358" s="214">
        <v>0</v>
      </c>
      <c r="AZ358" s="214">
        <v>2</v>
      </c>
      <c r="BA358" s="214">
        <f>IF(AZ358=1,G358,0)</f>
        <v>0</v>
      </c>
      <c r="BB358" s="214">
        <f>IF(AZ358=2,G358,0)</f>
        <v>0</v>
      </c>
      <c r="BC358" s="214">
        <f>IF(AZ358=3,G358,0)</f>
        <v>0</v>
      </c>
      <c r="BD358" s="214">
        <f>IF(AZ358=4,G358,0)</f>
        <v>0</v>
      </c>
      <c r="BE358" s="214">
        <f>IF(AZ358=5,G358,0)</f>
        <v>0</v>
      </c>
      <c r="CA358" s="235">
        <v>1</v>
      </c>
      <c r="CB358" s="235">
        <v>0</v>
      </c>
    </row>
    <row r="359" spans="1:80" x14ac:dyDescent="0.2">
      <c r="A359" s="244"/>
      <c r="B359" s="245"/>
      <c r="C359" s="491"/>
      <c r="D359" s="492"/>
      <c r="E359" s="492"/>
      <c r="F359" s="492"/>
      <c r="G359" s="493"/>
      <c r="I359" s="246"/>
      <c r="K359" s="246"/>
      <c r="L359" s="247"/>
      <c r="O359" s="235">
        <v>3</v>
      </c>
    </row>
    <row r="360" spans="1:80" x14ac:dyDescent="0.2">
      <c r="A360" s="244"/>
      <c r="B360" s="248"/>
      <c r="C360" s="489" t="s">
        <v>333</v>
      </c>
      <c r="D360" s="490"/>
      <c r="E360" s="249">
        <v>8</v>
      </c>
      <c r="F360" s="250"/>
      <c r="G360" s="251"/>
      <c r="H360" s="252"/>
      <c r="I360" s="246"/>
      <c r="K360" s="246"/>
      <c r="M360" s="247">
        <v>8</v>
      </c>
      <c r="O360" s="235"/>
    </row>
    <row r="361" spans="1:80" ht="22.5" x14ac:dyDescent="0.2">
      <c r="A361" s="236">
        <v>162</v>
      </c>
      <c r="B361" s="237" t="s">
        <v>639</v>
      </c>
      <c r="C361" s="238" t="s">
        <v>640</v>
      </c>
      <c r="D361" s="239" t="s">
        <v>446</v>
      </c>
      <c r="E361" s="240">
        <v>1</v>
      </c>
      <c r="F361" s="240">
        <v>0</v>
      </c>
      <c r="G361" s="241">
        <f>E361*F361</f>
        <v>0</v>
      </c>
      <c r="H361" s="242">
        <v>0</v>
      </c>
      <c r="I361" s="243">
        <f>E361*H361</f>
        <v>0</v>
      </c>
      <c r="J361" s="242"/>
      <c r="K361" s="243">
        <f>E361*J361</f>
        <v>0</v>
      </c>
      <c r="O361" s="235">
        <v>2</v>
      </c>
      <c r="AA361" s="214">
        <v>12</v>
      </c>
      <c r="AB361" s="214">
        <v>0</v>
      </c>
      <c r="AC361" s="214">
        <v>533</v>
      </c>
      <c r="AZ361" s="214">
        <v>2</v>
      </c>
      <c r="BA361" s="214">
        <f>IF(AZ361=1,G361,0)</f>
        <v>0</v>
      </c>
      <c r="BB361" s="214">
        <f>IF(AZ361=2,G361,0)</f>
        <v>0</v>
      </c>
      <c r="BC361" s="214">
        <f>IF(AZ361=3,G361,0)</f>
        <v>0</v>
      </c>
      <c r="BD361" s="214">
        <f>IF(AZ361=4,G361,0)</f>
        <v>0</v>
      </c>
      <c r="BE361" s="214">
        <f>IF(AZ361=5,G361,0)</f>
        <v>0</v>
      </c>
      <c r="CA361" s="235">
        <v>12</v>
      </c>
      <c r="CB361" s="235">
        <v>0</v>
      </c>
    </row>
    <row r="362" spans="1:80" x14ac:dyDescent="0.2">
      <c r="A362" s="244"/>
      <c r="B362" s="245"/>
      <c r="C362" s="491" t="s">
        <v>641</v>
      </c>
      <c r="D362" s="492"/>
      <c r="E362" s="492"/>
      <c r="F362" s="492"/>
      <c r="G362" s="493"/>
      <c r="I362" s="246"/>
      <c r="K362" s="246"/>
      <c r="L362" s="247" t="s">
        <v>641</v>
      </c>
      <c r="O362" s="235">
        <v>3</v>
      </c>
    </row>
    <row r="363" spans="1:80" x14ac:dyDescent="0.2">
      <c r="A363" s="236">
        <v>163</v>
      </c>
      <c r="B363" s="237" t="s">
        <v>642</v>
      </c>
      <c r="C363" s="238" t="s">
        <v>643</v>
      </c>
      <c r="D363" s="239" t="s">
        <v>206</v>
      </c>
      <c r="E363" s="240">
        <v>8</v>
      </c>
      <c r="F363" s="240">
        <v>0</v>
      </c>
      <c r="G363" s="241">
        <f>E363*F363</f>
        <v>0</v>
      </c>
      <c r="H363" s="242">
        <v>6.0000000000000002E-5</v>
      </c>
      <c r="I363" s="243">
        <f>E363*H363</f>
        <v>4.8000000000000001E-4</v>
      </c>
      <c r="J363" s="242"/>
      <c r="K363" s="243">
        <f>E363*J363</f>
        <v>0</v>
      </c>
      <c r="O363" s="235">
        <v>2</v>
      </c>
      <c r="AA363" s="214">
        <v>12</v>
      </c>
      <c r="AB363" s="214">
        <v>0</v>
      </c>
      <c r="AC363" s="214">
        <v>443</v>
      </c>
      <c r="AZ363" s="214">
        <v>2</v>
      </c>
      <c r="BA363" s="214">
        <f>IF(AZ363=1,G363,0)</f>
        <v>0</v>
      </c>
      <c r="BB363" s="214">
        <f>IF(AZ363=2,G363,0)</f>
        <v>0</v>
      </c>
      <c r="BC363" s="214">
        <f>IF(AZ363=3,G363,0)</f>
        <v>0</v>
      </c>
      <c r="BD363" s="214">
        <f>IF(AZ363=4,G363,0)</f>
        <v>0</v>
      </c>
      <c r="BE363" s="214">
        <f>IF(AZ363=5,G363,0)</f>
        <v>0</v>
      </c>
      <c r="CA363" s="235">
        <v>12</v>
      </c>
      <c r="CB363" s="235">
        <v>0</v>
      </c>
    </row>
    <row r="364" spans="1:80" x14ac:dyDescent="0.2">
      <c r="A364" s="244"/>
      <c r="B364" s="245"/>
      <c r="C364" s="491" t="s">
        <v>644</v>
      </c>
      <c r="D364" s="492"/>
      <c r="E364" s="492"/>
      <c r="F364" s="492"/>
      <c r="G364" s="493"/>
      <c r="I364" s="246"/>
      <c r="K364" s="246"/>
      <c r="L364" s="247" t="s">
        <v>644</v>
      </c>
      <c r="O364" s="235">
        <v>3</v>
      </c>
    </row>
    <row r="365" spans="1:80" x14ac:dyDescent="0.2">
      <c r="A365" s="244"/>
      <c r="B365" s="245"/>
      <c r="C365" s="491" t="s">
        <v>645</v>
      </c>
      <c r="D365" s="492"/>
      <c r="E365" s="492"/>
      <c r="F365" s="492"/>
      <c r="G365" s="493"/>
      <c r="I365" s="246"/>
      <c r="K365" s="246"/>
      <c r="L365" s="247" t="s">
        <v>645</v>
      </c>
      <c r="O365" s="235">
        <v>3</v>
      </c>
    </row>
    <row r="366" spans="1:80" x14ac:dyDescent="0.2">
      <c r="A366" s="244"/>
      <c r="B366" s="245"/>
      <c r="C366" s="491" t="s">
        <v>646</v>
      </c>
      <c r="D366" s="492"/>
      <c r="E366" s="492"/>
      <c r="F366" s="492"/>
      <c r="G366" s="493"/>
      <c r="I366" s="246"/>
      <c r="K366" s="246"/>
      <c r="L366" s="247" t="s">
        <v>646</v>
      </c>
      <c r="O366" s="235">
        <v>3</v>
      </c>
    </row>
    <row r="367" spans="1:80" x14ac:dyDescent="0.2">
      <c r="A367" s="244"/>
      <c r="B367" s="245"/>
      <c r="C367" s="491" t="s">
        <v>647</v>
      </c>
      <c r="D367" s="492"/>
      <c r="E367" s="492"/>
      <c r="F367" s="492"/>
      <c r="G367" s="493"/>
      <c r="I367" s="246"/>
      <c r="K367" s="246"/>
      <c r="L367" s="247" t="s">
        <v>647</v>
      </c>
      <c r="O367" s="235">
        <v>3</v>
      </c>
    </row>
    <row r="368" spans="1:80" x14ac:dyDescent="0.2">
      <c r="A368" s="244"/>
      <c r="B368" s="248"/>
      <c r="C368" s="489" t="s">
        <v>333</v>
      </c>
      <c r="D368" s="490"/>
      <c r="E368" s="249">
        <v>8</v>
      </c>
      <c r="F368" s="250"/>
      <c r="G368" s="251"/>
      <c r="H368" s="252"/>
      <c r="I368" s="246"/>
      <c r="K368" s="246"/>
      <c r="M368" s="247">
        <v>8</v>
      </c>
      <c r="O368" s="235"/>
    </row>
    <row r="369" spans="1:80" x14ac:dyDescent="0.2">
      <c r="A369" s="236">
        <v>164</v>
      </c>
      <c r="B369" s="237" t="s">
        <v>648</v>
      </c>
      <c r="C369" s="238" t="s">
        <v>649</v>
      </c>
      <c r="D369" s="239" t="s">
        <v>347</v>
      </c>
      <c r="E369" s="240">
        <v>9.6000000000000002E-4</v>
      </c>
      <c r="F369" s="240">
        <v>0</v>
      </c>
      <c r="G369" s="241">
        <f>E369*F369</f>
        <v>0</v>
      </c>
      <c r="H369" s="242">
        <v>0</v>
      </c>
      <c r="I369" s="243">
        <f>E369*H369</f>
        <v>0</v>
      </c>
      <c r="J369" s="242"/>
      <c r="K369" s="243">
        <f>E369*J369</f>
        <v>0</v>
      </c>
      <c r="O369" s="235">
        <v>2</v>
      </c>
      <c r="AA369" s="214">
        <v>7</v>
      </c>
      <c r="AB369" s="214">
        <v>1001</v>
      </c>
      <c r="AC369" s="214">
        <v>5</v>
      </c>
      <c r="AZ369" s="214">
        <v>2</v>
      </c>
      <c r="BA369" s="214">
        <f>IF(AZ369=1,G369,0)</f>
        <v>0</v>
      </c>
      <c r="BB369" s="214">
        <f>IF(AZ369=2,G369,0)</f>
        <v>0</v>
      </c>
      <c r="BC369" s="214">
        <f>IF(AZ369=3,G369,0)</f>
        <v>0</v>
      </c>
      <c r="BD369" s="214">
        <f>IF(AZ369=4,G369,0)</f>
        <v>0</v>
      </c>
      <c r="BE369" s="214">
        <f>IF(AZ369=5,G369,0)</f>
        <v>0</v>
      </c>
      <c r="CA369" s="235">
        <v>7</v>
      </c>
      <c r="CB369" s="235">
        <v>1001</v>
      </c>
    </row>
    <row r="370" spans="1:80" x14ac:dyDescent="0.2">
      <c r="A370" s="253"/>
      <c r="B370" s="254" t="s">
        <v>101</v>
      </c>
      <c r="C370" s="255" t="s">
        <v>636</v>
      </c>
      <c r="D370" s="256"/>
      <c r="E370" s="257"/>
      <c r="F370" s="258"/>
      <c r="G370" s="259">
        <f>SUM(G357:G369)</f>
        <v>0</v>
      </c>
      <c r="H370" s="260"/>
      <c r="I370" s="261">
        <f>SUM(I357:I369)</f>
        <v>9.6000000000000002E-4</v>
      </c>
      <c r="J370" s="260"/>
      <c r="K370" s="261">
        <f>SUM(K357:K369)</f>
        <v>0</v>
      </c>
      <c r="O370" s="235">
        <v>4</v>
      </c>
      <c r="BA370" s="262">
        <f>SUM(BA357:BA369)</f>
        <v>0</v>
      </c>
      <c r="BB370" s="262">
        <f>SUM(BB357:BB369)</f>
        <v>0</v>
      </c>
      <c r="BC370" s="262">
        <f>SUM(BC357:BC369)</f>
        <v>0</v>
      </c>
      <c r="BD370" s="262">
        <f>SUM(BD357:BD369)</f>
        <v>0</v>
      </c>
      <c r="BE370" s="262">
        <f>SUM(BE357:BE369)</f>
        <v>0</v>
      </c>
    </row>
    <row r="371" spans="1:80" x14ac:dyDescent="0.2">
      <c r="A371" s="227" t="s">
        <v>97</v>
      </c>
      <c r="B371" s="228" t="s">
        <v>650</v>
      </c>
      <c r="C371" s="229" t="s">
        <v>651</v>
      </c>
      <c r="D371" s="230"/>
      <c r="E371" s="231"/>
      <c r="F371" s="231"/>
      <c r="G371" s="232"/>
      <c r="H371" s="233"/>
      <c r="I371" s="234"/>
      <c r="J371" s="233"/>
      <c r="K371" s="234"/>
      <c r="O371" s="235">
        <v>1</v>
      </c>
    </row>
    <row r="372" spans="1:80" x14ac:dyDescent="0.2">
      <c r="A372" s="236">
        <v>165</v>
      </c>
      <c r="B372" s="237" t="s">
        <v>653</v>
      </c>
      <c r="C372" s="238" t="s">
        <v>654</v>
      </c>
      <c r="D372" s="239" t="s">
        <v>210</v>
      </c>
      <c r="E372" s="240">
        <v>12</v>
      </c>
      <c r="F372" s="240">
        <v>0</v>
      </c>
      <c r="G372" s="241">
        <f>E372*F372</f>
        <v>0</v>
      </c>
      <c r="H372" s="242">
        <v>0</v>
      </c>
      <c r="I372" s="243">
        <f>E372*H372</f>
        <v>0</v>
      </c>
      <c r="J372" s="242">
        <v>0</v>
      </c>
      <c r="K372" s="243">
        <f>E372*J372</f>
        <v>0</v>
      </c>
      <c r="O372" s="235">
        <v>2</v>
      </c>
      <c r="AA372" s="214">
        <v>1</v>
      </c>
      <c r="AB372" s="214">
        <v>7</v>
      </c>
      <c r="AC372" s="214">
        <v>7</v>
      </c>
      <c r="AZ372" s="214">
        <v>2</v>
      </c>
      <c r="BA372" s="214">
        <f>IF(AZ372=1,G372,0)</f>
        <v>0</v>
      </c>
      <c r="BB372" s="214">
        <f>IF(AZ372=2,G372,0)</f>
        <v>0</v>
      </c>
      <c r="BC372" s="214">
        <f>IF(AZ372=3,G372,0)</f>
        <v>0</v>
      </c>
      <c r="BD372" s="214">
        <f>IF(AZ372=4,G372,0)</f>
        <v>0</v>
      </c>
      <c r="BE372" s="214">
        <f>IF(AZ372=5,G372,0)</f>
        <v>0</v>
      </c>
      <c r="CA372" s="235">
        <v>1</v>
      </c>
      <c r="CB372" s="235">
        <v>7</v>
      </c>
    </row>
    <row r="373" spans="1:80" x14ac:dyDescent="0.2">
      <c r="A373" s="244"/>
      <c r="B373" s="248"/>
      <c r="C373" s="489" t="s">
        <v>115</v>
      </c>
      <c r="D373" s="490"/>
      <c r="E373" s="249">
        <v>12</v>
      </c>
      <c r="F373" s="250"/>
      <c r="G373" s="251"/>
      <c r="H373" s="252"/>
      <c r="I373" s="246"/>
      <c r="K373" s="246"/>
      <c r="M373" s="247">
        <v>12</v>
      </c>
      <c r="O373" s="235"/>
    </row>
    <row r="374" spans="1:80" x14ac:dyDescent="0.2">
      <c r="A374" s="236">
        <v>166</v>
      </c>
      <c r="B374" s="237" t="s">
        <v>655</v>
      </c>
      <c r="C374" s="238" t="s">
        <v>656</v>
      </c>
      <c r="D374" s="239" t="s">
        <v>210</v>
      </c>
      <c r="E374" s="240">
        <v>2</v>
      </c>
      <c r="F374" s="240">
        <v>0</v>
      </c>
      <c r="G374" s="241">
        <f>E374*F374</f>
        <v>0</v>
      </c>
      <c r="H374" s="242">
        <v>0</v>
      </c>
      <c r="I374" s="243">
        <f>E374*H374</f>
        <v>0</v>
      </c>
      <c r="J374" s="242">
        <v>0</v>
      </c>
      <c r="K374" s="243">
        <f>E374*J374</f>
        <v>0</v>
      </c>
      <c r="O374" s="235">
        <v>2</v>
      </c>
      <c r="AA374" s="214">
        <v>1</v>
      </c>
      <c r="AB374" s="214">
        <v>7</v>
      </c>
      <c r="AC374" s="214">
        <v>7</v>
      </c>
      <c r="AZ374" s="214">
        <v>2</v>
      </c>
      <c r="BA374" s="214">
        <f>IF(AZ374=1,G374,0)</f>
        <v>0</v>
      </c>
      <c r="BB374" s="214">
        <f>IF(AZ374=2,G374,0)</f>
        <v>0</v>
      </c>
      <c r="BC374" s="214">
        <f>IF(AZ374=3,G374,0)</f>
        <v>0</v>
      </c>
      <c r="BD374" s="214">
        <f>IF(AZ374=4,G374,0)</f>
        <v>0</v>
      </c>
      <c r="BE374" s="214">
        <f>IF(AZ374=5,G374,0)</f>
        <v>0</v>
      </c>
      <c r="CA374" s="235">
        <v>1</v>
      </c>
      <c r="CB374" s="235">
        <v>7</v>
      </c>
    </row>
    <row r="375" spans="1:80" x14ac:dyDescent="0.2">
      <c r="A375" s="244"/>
      <c r="B375" s="245"/>
      <c r="C375" s="491"/>
      <c r="D375" s="492"/>
      <c r="E375" s="492"/>
      <c r="F375" s="492"/>
      <c r="G375" s="493"/>
      <c r="I375" s="246"/>
      <c r="K375" s="246"/>
      <c r="L375" s="247"/>
      <c r="O375" s="235">
        <v>3</v>
      </c>
    </row>
    <row r="376" spans="1:80" x14ac:dyDescent="0.2">
      <c r="A376" s="236">
        <v>167</v>
      </c>
      <c r="B376" s="237" t="s">
        <v>657</v>
      </c>
      <c r="C376" s="238" t="s">
        <v>658</v>
      </c>
      <c r="D376" s="239" t="s">
        <v>210</v>
      </c>
      <c r="E376" s="240">
        <v>3</v>
      </c>
      <c r="F376" s="240">
        <v>0</v>
      </c>
      <c r="G376" s="241">
        <f>E376*F376</f>
        <v>0</v>
      </c>
      <c r="H376" s="242">
        <v>4.8899999999999999E-2</v>
      </c>
      <c r="I376" s="243">
        <f>E376*H376</f>
        <v>0.1467</v>
      </c>
      <c r="J376" s="242"/>
      <c r="K376" s="243">
        <f>E376*J376</f>
        <v>0</v>
      </c>
      <c r="O376" s="235">
        <v>2</v>
      </c>
      <c r="AA376" s="214">
        <v>3</v>
      </c>
      <c r="AB376" s="214">
        <v>7</v>
      </c>
      <c r="AC376" s="214">
        <v>101</v>
      </c>
      <c r="AZ376" s="214">
        <v>2</v>
      </c>
      <c r="BA376" s="214">
        <f>IF(AZ376=1,G376,0)</f>
        <v>0</v>
      </c>
      <c r="BB376" s="214">
        <f>IF(AZ376=2,G376,0)</f>
        <v>0</v>
      </c>
      <c r="BC376" s="214">
        <f>IF(AZ376=3,G376,0)</f>
        <v>0</v>
      </c>
      <c r="BD376" s="214">
        <f>IF(AZ376=4,G376,0)</f>
        <v>0</v>
      </c>
      <c r="BE376" s="214">
        <f>IF(AZ376=5,G376,0)</f>
        <v>0</v>
      </c>
      <c r="CA376" s="235">
        <v>3</v>
      </c>
      <c r="CB376" s="235">
        <v>7</v>
      </c>
    </row>
    <row r="377" spans="1:80" x14ac:dyDescent="0.2">
      <c r="A377" s="236">
        <v>168</v>
      </c>
      <c r="B377" s="237" t="s">
        <v>659</v>
      </c>
      <c r="C377" s="238" t="s">
        <v>660</v>
      </c>
      <c r="D377" s="239" t="s">
        <v>210</v>
      </c>
      <c r="E377" s="240">
        <v>1</v>
      </c>
      <c r="F377" s="240">
        <v>0</v>
      </c>
      <c r="G377" s="241">
        <f>E377*F377</f>
        <v>0</v>
      </c>
      <c r="H377" s="242">
        <v>3.2000000000000001E-2</v>
      </c>
      <c r="I377" s="243">
        <f>E377*H377</f>
        <v>3.2000000000000001E-2</v>
      </c>
      <c r="J377" s="242"/>
      <c r="K377" s="243">
        <f>E377*J377</f>
        <v>0</v>
      </c>
      <c r="O377" s="235">
        <v>2</v>
      </c>
      <c r="AA377" s="214">
        <v>3</v>
      </c>
      <c r="AB377" s="214">
        <v>7</v>
      </c>
      <c r="AC377" s="214">
        <v>102</v>
      </c>
      <c r="AZ377" s="214">
        <v>2</v>
      </c>
      <c r="BA377" s="214">
        <f>IF(AZ377=1,G377,0)</f>
        <v>0</v>
      </c>
      <c r="BB377" s="214">
        <f>IF(AZ377=2,G377,0)</f>
        <v>0</v>
      </c>
      <c r="BC377" s="214">
        <f>IF(AZ377=3,G377,0)</f>
        <v>0</v>
      </c>
      <c r="BD377" s="214">
        <f>IF(AZ377=4,G377,0)</f>
        <v>0</v>
      </c>
      <c r="BE377" s="214">
        <f>IF(AZ377=5,G377,0)</f>
        <v>0</v>
      </c>
      <c r="CA377" s="235">
        <v>3</v>
      </c>
      <c r="CB377" s="235">
        <v>7</v>
      </c>
    </row>
    <row r="378" spans="1:80" ht="22.5" x14ac:dyDescent="0.2">
      <c r="A378" s="244"/>
      <c r="B378" s="245"/>
      <c r="C378" s="491" t="s">
        <v>1066</v>
      </c>
      <c r="D378" s="492"/>
      <c r="E378" s="492"/>
      <c r="F378" s="492"/>
      <c r="G378" s="493"/>
      <c r="I378" s="246"/>
      <c r="K378" s="246"/>
      <c r="L378" s="247" t="s">
        <v>661</v>
      </c>
      <c r="O378" s="235">
        <v>3</v>
      </c>
    </row>
    <row r="379" spans="1:80" x14ac:dyDescent="0.2">
      <c r="A379" s="244"/>
      <c r="B379" s="245"/>
      <c r="C379" s="491" t="s">
        <v>1067</v>
      </c>
      <c r="D379" s="492"/>
      <c r="E379" s="492"/>
      <c r="F379" s="492"/>
      <c r="G379" s="493"/>
      <c r="I379" s="246"/>
      <c r="K379" s="246"/>
      <c r="L379" s="247" t="s">
        <v>662</v>
      </c>
      <c r="O379" s="235">
        <v>3</v>
      </c>
    </row>
    <row r="380" spans="1:80" x14ac:dyDescent="0.2">
      <c r="A380" s="236">
        <v>169</v>
      </c>
      <c r="B380" s="237" t="s">
        <v>663</v>
      </c>
      <c r="C380" s="238" t="s">
        <v>664</v>
      </c>
      <c r="D380" s="239" t="s">
        <v>210</v>
      </c>
      <c r="E380" s="240">
        <v>1</v>
      </c>
      <c r="F380" s="240">
        <v>0</v>
      </c>
      <c r="G380" s="241">
        <f>E380*F380</f>
        <v>0</v>
      </c>
      <c r="H380" s="242">
        <v>1.0999999999999999E-2</v>
      </c>
      <c r="I380" s="243">
        <f>E380*H380</f>
        <v>1.0999999999999999E-2</v>
      </c>
      <c r="J380" s="242"/>
      <c r="K380" s="243">
        <f>E380*J380</f>
        <v>0</v>
      </c>
      <c r="O380" s="235">
        <v>2</v>
      </c>
      <c r="AA380" s="214">
        <v>3</v>
      </c>
      <c r="AB380" s="214">
        <v>1</v>
      </c>
      <c r="AC380" s="214">
        <v>103</v>
      </c>
      <c r="AZ380" s="214">
        <v>2</v>
      </c>
      <c r="BA380" s="214">
        <f>IF(AZ380=1,G380,0)</f>
        <v>0</v>
      </c>
      <c r="BB380" s="214">
        <f>IF(AZ380=2,G380,0)</f>
        <v>0</v>
      </c>
      <c r="BC380" s="214">
        <f>IF(AZ380=3,G380,0)</f>
        <v>0</v>
      </c>
      <c r="BD380" s="214">
        <f>IF(AZ380=4,G380,0)</f>
        <v>0</v>
      </c>
      <c r="BE380" s="214">
        <f>IF(AZ380=5,G380,0)</f>
        <v>0</v>
      </c>
      <c r="CA380" s="235">
        <v>3</v>
      </c>
      <c r="CB380" s="235">
        <v>1</v>
      </c>
    </row>
    <row r="381" spans="1:80" x14ac:dyDescent="0.2">
      <c r="A381" s="244"/>
      <c r="B381" s="245"/>
      <c r="C381" s="491" t="s">
        <v>665</v>
      </c>
      <c r="D381" s="492"/>
      <c r="E381" s="492"/>
      <c r="F381" s="492"/>
      <c r="G381" s="493"/>
      <c r="I381" s="246"/>
      <c r="K381" s="246"/>
      <c r="L381" s="247" t="s">
        <v>665</v>
      </c>
      <c r="O381" s="235">
        <v>3</v>
      </c>
    </row>
    <row r="382" spans="1:80" x14ac:dyDescent="0.2">
      <c r="A382" s="244"/>
      <c r="B382" s="245"/>
      <c r="C382" s="491" t="s">
        <v>1068</v>
      </c>
      <c r="D382" s="492"/>
      <c r="E382" s="492"/>
      <c r="F382" s="492"/>
      <c r="G382" s="493"/>
      <c r="I382" s="246"/>
      <c r="K382" s="246"/>
      <c r="L382" s="247" t="s">
        <v>666</v>
      </c>
      <c r="O382" s="235">
        <v>3</v>
      </c>
    </row>
    <row r="383" spans="1:80" x14ac:dyDescent="0.2">
      <c r="A383" s="236">
        <v>170</v>
      </c>
      <c r="B383" s="237" t="s">
        <v>667</v>
      </c>
      <c r="C383" s="238" t="s">
        <v>668</v>
      </c>
      <c r="D383" s="239" t="s">
        <v>210</v>
      </c>
      <c r="E383" s="240">
        <v>1</v>
      </c>
      <c r="F383" s="240">
        <v>0</v>
      </c>
      <c r="G383" s="241">
        <f>E383*F383</f>
        <v>0</v>
      </c>
      <c r="H383" s="242">
        <v>7.1000000000000004E-3</v>
      </c>
      <c r="I383" s="243">
        <f>E383*H383</f>
        <v>7.1000000000000004E-3</v>
      </c>
      <c r="J383" s="242"/>
      <c r="K383" s="243">
        <f>E383*J383</f>
        <v>0</v>
      </c>
      <c r="O383" s="235">
        <v>2</v>
      </c>
      <c r="AA383" s="214">
        <v>3</v>
      </c>
      <c r="AB383" s="214">
        <v>7</v>
      </c>
      <c r="AC383" s="214">
        <v>104</v>
      </c>
      <c r="AZ383" s="214">
        <v>2</v>
      </c>
      <c r="BA383" s="214">
        <f>IF(AZ383=1,G383,0)</f>
        <v>0</v>
      </c>
      <c r="BB383" s="214">
        <f>IF(AZ383=2,G383,0)</f>
        <v>0</v>
      </c>
      <c r="BC383" s="214">
        <f>IF(AZ383=3,G383,0)</f>
        <v>0</v>
      </c>
      <c r="BD383" s="214">
        <f>IF(AZ383=4,G383,0)</f>
        <v>0</v>
      </c>
      <c r="BE383" s="214">
        <f>IF(AZ383=5,G383,0)</f>
        <v>0</v>
      </c>
      <c r="CA383" s="235">
        <v>3</v>
      </c>
      <c r="CB383" s="235">
        <v>7</v>
      </c>
    </row>
    <row r="384" spans="1:80" x14ac:dyDescent="0.2">
      <c r="A384" s="244"/>
      <c r="B384" s="245"/>
      <c r="C384" s="491" t="s">
        <v>665</v>
      </c>
      <c r="D384" s="492"/>
      <c r="E384" s="492"/>
      <c r="F384" s="492"/>
      <c r="G384" s="493"/>
      <c r="I384" s="246"/>
      <c r="K384" s="246"/>
      <c r="L384" s="247" t="s">
        <v>665</v>
      </c>
      <c r="O384" s="235">
        <v>3</v>
      </c>
    </row>
    <row r="385" spans="1:80" x14ac:dyDescent="0.2">
      <c r="A385" s="244"/>
      <c r="B385" s="245"/>
      <c r="C385" s="491" t="s">
        <v>1068</v>
      </c>
      <c r="D385" s="492"/>
      <c r="E385" s="492"/>
      <c r="F385" s="492"/>
      <c r="G385" s="493"/>
      <c r="I385" s="246"/>
      <c r="K385" s="246"/>
      <c r="L385" s="247" t="s">
        <v>666</v>
      </c>
      <c r="O385" s="235">
        <v>3</v>
      </c>
    </row>
    <row r="386" spans="1:80" x14ac:dyDescent="0.2">
      <c r="A386" s="236">
        <v>171</v>
      </c>
      <c r="B386" s="237" t="s">
        <v>669</v>
      </c>
      <c r="C386" s="238" t="s">
        <v>670</v>
      </c>
      <c r="D386" s="239" t="s">
        <v>210</v>
      </c>
      <c r="E386" s="240">
        <v>1</v>
      </c>
      <c r="F386" s="240">
        <v>0</v>
      </c>
      <c r="G386" s="241">
        <f>E386*F386</f>
        <v>0</v>
      </c>
      <c r="H386" s="242">
        <v>7.1000000000000004E-3</v>
      </c>
      <c r="I386" s="243">
        <f>E386*H386</f>
        <v>7.1000000000000004E-3</v>
      </c>
      <c r="J386" s="242"/>
      <c r="K386" s="243">
        <f>E386*J386</f>
        <v>0</v>
      </c>
      <c r="O386" s="235">
        <v>2</v>
      </c>
      <c r="AA386" s="214">
        <v>3</v>
      </c>
      <c r="AB386" s="214">
        <v>7</v>
      </c>
      <c r="AC386" s="214">
        <v>105</v>
      </c>
      <c r="AZ386" s="214">
        <v>2</v>
      </c>
      <c r="BA386" s="214">
        <f>IF(AZ386=1,G386,0)</f>
        <v>0</v>
      </c>
      <c r="BB386" s="214">
        <f>IF(AZ386=2,G386,0)</f>
        <v>0</v>
      </c>
      <c r="BC386" s="214">
        <f>IF(AZ386=3,G386,0)</f>
        <v>0</v>
      </c>
      <c r="BD386" s="214">
        <f>IF(AZ386=4,G386,0)</f>
        <v>0</v>
      </c>
      <c r="BE386" s="214">
        <f>IF(AZ386=5,G386,0)</f>
        <v>0</v>
      </c>
      <c r="CA386" s="235">
        <v>3</v>
      </c>
      <c r="CB386" s="235">
        <v>7</v>
      </c>
    </row>
    <row r="387" spans="1:80" x14ac:dyDescent="0.2">
      <c r="A387" s="244"/>
      <c r="B387" s="245"/>
      <c r="C387" s="491" t="s">
        <v>665</v>
      </c>
      <c r="D387" s="492"/>
      <c r="E387" s="492"/>
      <c r="F387" s="492"/>
      <c r="G387" s="493"/>
      <c r="I387" s="246"/>
      <c r="K387" s="246"/>
      <c r="L387" s="247" t="s">
        <v>665</v>
      </c>
      <c r="O387" s="235">
        <v>3</v>
      </c>
    </row>
    <row r="388" spans="1:80" x14ac:dyDescent="0.2">
      <c r="A388" s="244"/>
      <c r="B388" s="245"/>
      <c r="C388" s="491" t="s">
        <v>1067</v>
      </c>
      <c r="D388" s="492"/>
      <c r="E388" s="492"/>
      <c r="F388" s="492"/>
      <c r="G388" s="493"/>
      <c r="I388" s="246"/>
      <c r="K388" s="246"/>
      <c r="L388" s="247" t="s">
        <v>666</v>
      </c>
      <c r="O388" s="235">
        <v>3</v>
      </c>
    </row>
    <row r="389" spans="1:80" x14ac:dyDescent="0.2">
      <c r="A389" s="236">
        <v>172</v>
      </c>
      <c r="B389" s="237" t="s">
        <v>671</v>
      </c>
      <c r="C389" s="238" t="s">
        <v>672</v>
      </c>
      <c r="D389" s="239" t="s">
        <v>210</v>
      </c>
      <c r="E389" s="240">
        <v>1</v>
      </c>
      <c r="F389" s="240">
        <v>0</v>
      </c>
      <c r="G389" s="241">
        <f>E389*F389</f>
        <v>0</v>
      </c>
      <c r="H389" s="242">
        <v>2.5999999999999999E-2</v>
      </c>
      <c r="I389" s="243">
        <f>E389*H389</f>
        <v>2.5999999999999999E-2</v>
      </c>
      <c r="J389" s="242"/>
      <c r="K389" s="243">
        <f>E389*J389</f>
        <v>0</v>
      </c>
      <c r="O389" s="235">
        <v>2</v>
      </c>
      <c r="AA389" s="214">
        <v>3</v>
      </c>
      <c r="AB389" s="214">
        <v>7</v>
      </c>
      <c r="AC389" s="214">
        <v>106</v>
      </c>
      <c r="AZ389" s="214">
        <v>2</v>
      </c>
      <c r="BA389" s="214">
        <f>IF(AZ389=1,G389,0)</f>
        <v>0</v>
      </c>
      <c r="BB389" s="214">
        <f>IF(AZ389=2,G389,0)</f>
        <v>0</v>
      </c>
      <c r="BC389" s="214">
        <f>IF(AZ389=3,G389,0)</f>
        <v>0</v>
      </c>
      <c r="BD389" s="214">
        <f>IF(AZ389=4,G389,0)</f>
        <v>0</v>
      </c>
      <c r="BE389" s="214">
        <f>IF(AZ389=5,G389,0)</f>
        <v>0</v>
      </c>
      <c r="CA389" s="235">
        <v>3</v>
      </c>
      <c r="CB389" s="235">
        <v>7</v>
      </c>
    </row>
    <row r="390" spans="1:80" x14ac:dyDescent="0.2">
      <c r="A390" s="244"/>
      <c r="B390" s="245"/>
      <c r="C390" s="491" t="s">
        <v>665</v>
      </c>
      <c r="D390" s="492"/>
      <c r="E390" s="492"/>
      <c r="F390" s="492"/>
      <c r="G390" s="493"/>
      <c r="I390" s="246"/>
      <c r="K390" s="246"/>
      <c r="L390" s="247" t="s">
        <v>665</v>
      </c>
      <c r="O390" s="235">
        <v>3</v>
      </c>
    </row>
    <row r="391" spans="1:80" x14ac:dyDescent="0.2">
      <c r="A391" s="244"/>
      <c r="B391" s="245"/>
      <c r="C391" s="491" t="s">
        <v>1069</v>
      </c>
      <c r="D391" s="492"/>
      <c r="E391" s="492"/>
      <c r="F391" s="492"/>
      <c r="G391" s="493"/>
      <c r="I391" s="246"/>
      <c r="K391" s="246"/>
      <c r="L391" s="247" t="s">
        <v>666</v>
      </c>
      <c r="O391" s="235">
        <v>3</v>
      </c>
    </row>
    <row r="392" spans="1:80" x14ac:dyDescent="0.2">
      <c r="A392" s="236">
        <v>173</v>
      </c>
      <c r="B392" s="237" t="s">
        <v>673</v>
      </c>
      <c r="C392" s="238" t="s">
        <v>674</v>
      </c>
      <c r="D392" s="239" t="s">
        <v>210</v>
      </c>
      <c r="E392" s="240">
        <v>1</v>
      </c>
      <c r="F392" s="240">
        <v>0</v>
      </c>
      <c r="G392" s="241">
        <f>E392*F392</f>
        <v>0</v>
      </c>
      <c r="H392" s="242">
        <v>2.6200000000000001E-2</v>
      </c>
      <c r="I392" s="243">
        <f>E392*H392</f>
        <v>2.6200000000000001E-2</v>
      </c>
      <c r="J392" s="242"/>
      <c r="K392" s="243">
        <f>E392*J392</f>
        <v>0</v>
      </c>
      <c r="O392" s="235">
        <v>2</v>
      </c>
      <c r="AA392" s="214">
        <v>3</v>
      </c>
      <c r="AB392" s="214">
        <v>7</v>
      </c>
      <c r="AC392" s="214">
        <v>107</v>
      </c>
      <c r="AZ392" s="214">
        <v>2</v>
      </c>
      <c r="BA392" s="214">
        <f>IF(AZ392=1,G392,0)</f>
        <v>0</v>
      </c>
      <c r="BB392" s="214">
        <f>IF(AZ392=2,G392,0)</f>
        <v>0</v>
      </c>
      <c r="BC392" s="214">
        <f>IF(AZ392=3,G392,0)</f>
        <v>0</v>
      </c>
      <c r="BD392" s="214">
        <f>IF(AZ392=4,G392,0)</f>
        <v>0</v>
      </c>
      <c r="BE392" s="214">
        <f>IF(AZ392=5,G392,0)</f>
        <v>0</v>
      </c>
      <c r="CA392" s="235">
        <v>3</v>
      </c>
      <c r="CB392" s="235">
        <v>7</v>
      </c>
    </row>
    <row r="393" spans="1:80" x14ac:dyDescent="0.2">
      <c r="A393" s="244"/>
      <c r="B393" s="245"/>
      <c r="C393" s="491" t="s">
        <v>665</v>
      </c>
      <c r="D393" s="492"/>
      <c r="E393" s="492"/>
      <c r="F393" s="492"/>
      <c r="G393" s="493"/>
      <c r="I393" s="246"/>
      <c r="K393" s="246"/>
      <c r="L393" s="247" t="s">
        <v>665</v>
      </c>
      <c r="O393" s="235">
        <v>3</v>
      </c>
    </row>
    <row r="394" spans="1:80" x14ac:dyDescent="0.2">
      <c r="A394" s="244"/>
      <c r="B394" s="245"/>
      <c r="C394" s="491" t="s">
        <v>1067</v>
      </c>
      <c r="D394" s="492"/>
      <c r="E394" s="492"/>
      <c r="F394" s="492"/>
      <c r="G394" s="493"/>
      <c r="I394" s="246"/>
      <c r="K394" s="246"/>
      <c r="L394" s="247" t="s">
        <v>666</v>
      </c>
      <c r="O394" s="235">
        <v>3</v>
      </c>
    </row>
    <row r="395" spans="1:80" x14ac:dyDescent="0.2">
      <c r="A395" s="236">
        <v>174</v>
      </c>
      <c r="B395" s="237" t="s">
        <v>675</v>
      </c>
      <c r="C395" s="238" t="s">
        <v>676</v>
      </c>
      <c r="D395" s="239" t="s">
        <v>210</v>
      </c>
      <c r="E395" s="240">
        <v>1</v>
      </c>
      <c r="F395" s="240">
        <v>0</v>
      </c>
      <c r="G395" s="241">
        <f>E395*F395</f>
        <v>0</v>
      </c>
      <c r="H395" s="242">
        <v>4.3999999999999997E-2</v>
      </c>
      <c r="I395" s="243">
        <f>E395*H395</f>
        <v>4.3999999999999997E-2</v>
      </c>
      <c r="J395" s="242"/>
      <c r="K395" s="243">
        <f>E395*J395</f>
        <v>0</v>
      </c>
      <c r="O395" s="235">
        <v>2</v>
      </c>
      <c r="AA395" s="214">
        <v>3</v>
      </c>
      <c r="AB395" s="214">
        <v>7</v>
      </c>
      <c r="AC395" s="214">
        <v>108</v>
      </c>
      <c r="AZ395" s="214">
        <v>2</v>
      </c>
      <c r="BA395" s="214">
        <f>IF(AZ395=1,G395,0)</f>
        <v>0</v>
      </c>
      <c r="BB395" s="214">
        <f>IF(AZ395=2,G395,0)</f>
        <v>0</v>
      </c>
      <c r="BC395" s="214">
        <f>IF(AZ395=3,G395,0)</f>
        <v>0</v>
      </c>
      <c r="BD395" s="214">
        <f>IF(AZ395=4,G395,0)</f>
        <v>0</v>
      </c>
      <c r="BE395" s="214">
        <f>IF(AZ395=5,G395,0)</f>
        <v>0</v>
      </c>
      <c r="CA395" s="235">
        <v>3</v>
      </c>
      <c r="CB395" s="235">
        <v>7</v>
      </c>
    </row>
    <row r="396" spans="1:80" x14ac:dyDescent="0.2">
      <c r="A396" s="244"/>
      <c r="B396" s="245"/>
      <c r="C396" s="491" t="s">
        <v>665</v>
      </c>
      <c r="D396" s="492"/>
      <c r="E396" s="492"/>
      <c r="F396" s="492"/>
      <c r="G396" s="493"/>
      <c r="I396" s="246"/>
      <c r="K396" s="246"/>
      <c r="L396" s="247" t="s">
        <v>665</v>
      </c>
      <c r="O396" s="235">
        <v>3</v>
      </c>
    </row>
    <row r="397" spans="1:80" x14ac:dyDescent="0.2">
      <c r="A397" s="244"/>
      <c r="B397" s="245"/>
      <c r="C397" s="491" t="s">
        <v>1068</v>
      </c>
      <c r="D397" s="492"/>
      <c r="E397" s="492"/>
      <c r="F397" s="492"/>
      <c r="G397" s="493"/>
      <c r="I397" s="246"/>
      <c r="K397" s="246"/>
      <c r="L397" s="247" t="s">
        <v>666</v>
      </c>
      <c r="O397" s="235">
        <v>3</v>
      </c>
    </row>
    <row r="398" spans="1:80" x14ac:dyDescent="0.2">
      <c r="A398" s="244"/>
      <c r="B398" s="248"/>
      <c r="C398" s="489" t="s">
        <v>98</v>
      </c>
      <c r="D398" s="490"/>
      <c r="E398" s="249">
        <v>1</v>
      </c>
      <c r="F398" s="250"/>
      <c r="G398" s="251"/>
      <c r="H398" s="252"/>
      <c r="I398" s="246"/>
      <c r="K398" s="246"/>
      <c r="M398" s="247">
        <v>1</v>
      </c>
      <c r="O398" s="235"/>
    </row>
    <row r="399" spans="1:80" x14ac:dyDescent="0.2">
      <c r="A399" s="236">
        <v>175</v>
      </c>
      <c r="B399" s="237" t="s">
        <v>677</v>
      </c>
      <c r="C399" s="238" t="s">
        <v>678</v>
      </c>
      <c r="D399" s="239" t="s">
        <v>210</v>
      </c>
      <c r="E399" s="240">
        <v>1</v>
      </c>
      <c r="F399" s="240">
        <v>0</v>
      </c>
      <c r="G399" s="241">
        <f>E399*F399</f>
        <v>0</v>
      </c>
      <c r="H399" s="242">
        <v>3.5000000000000003E-2</v>
      </c>
      <c r="I399" s="243">
        <f>E399*H399</f>
        <v>3.5000000000000003E-2</v>
      </c>
      <c r="J399" s="242"/>
      <c r="K399" s="243">
        <f>E399*J399</f>
        <v>0</v>
      </c>
      <c r="O399" s="235">
        <v>2</v>
      </c>
      <c r="AA399" s="214">
        <v>3</v>
      </c>
      <c r="AB399" s="214">
        <v>7</v>
      </c>
      <c r="AC399" s="214">
        <v>109</v>
      </c>
      <c r="AZ399" s="214">
        <v>2</v>
      </c>
      <c r="BA399" s="214">
        <f>IF(AZ399=1,G399,0)</f>
        <v>0</v>
      </c>
      <c r="BB399" s="214">
        <f>IF(AZ399=2,G399,0)</f>
        <v>0</v>
      </c>
      <c r="BC399" s="214">
        <f>IF(AZ399=3,G399,0)</f>
        <v>0</v>
      </c>
      <c r="BD399" s="214">
        <f>IF(AZ399=4,G399,0)</f>
        <v>0</v>
      </c>
      <c r="BE399" s="214">
        <f>IF(AZ399=5,G399,0)</f>
        <v>0</v>
      </c>
      <c r="CA399" s="235">
        <v>3</v>
      </c>
      <c r="CB399" s="235">
        <v>7</v>
      </c>
    </row>
    <row r="400" spans="1:80" x14ac:dyDescent="0.2">
      <c r="A400" s="244"/>
      <c r="B400" s="245"/>
      <c r="C400" s="491" t="s">
        <v>665</v>
      </c>
      <c r="D400" s="492"/>
      <c r="E400" s="492"/>
      <c r="F400" s="492"/>
      <c r="G400" s="493"/>
      <c r="I400" s="246"/>
      <c r="K400" s="246"/>
      <c r="L400" s="247" t="s">
        <v>665</v>
      </c>
      <c r="O400" s="235">
        <v>3</v>
      </c>
    </row>
    <row r="401" spans="1:80" x14ac:dyDescent="0.2">
      <c r="A401" s="244"/>
      <c r="B401" s="245"/>
      <c r="C401" s="491" t="s">
        <v>1067</v>
      </c>
      <c r="D401" s="492"/>
      <c r="E401" s="492"/>
      <c r="F401" s="492"/>
      <c r="G401" s="493"/>
      <c r="I401" s="246"/>
      <c r="K401" s="246"/>
      <c r="L401" s="247" t="s">
        <v>666</v>
      </c>
      <c r="O401" s="235">
        <v>3</v>
      </c>
    </row>
    <row r="402" spans="1:80" x14ac:dyDescent="0.2">
      <c r="A402" s="236">
        <v>176</v>
      </c>
      <c r="B402" s="237" t="s">
        <v>679</v>
      </c>
      <c r="C402" s="238" t="s">
        <v>680</v>
      </c>
      <c r="D402" s="239" t="s">
        <v>210</v>
      </c>
      <c r="E402" s="240">
        <v>1</v>
      </c>
      <c r="F402" s="240">
        <v>0</v>
      </c>
      <c r="G402" s="241">
        <f>E402*F402</f>
        <v>0</v>
      </c>
      <c r="H402" s="242">
        <v>3.9E-2</v>
      </c>
      <c r="I402" s="243">
        <f>E402*H402</f>
        <v>3.9E-2</v>
      </c>
      <c r="J402" s="242"/>
      <c r="K402" s="243">
        <f>E402*J402</f>
        <v>0</v>
      </c>
      <c r="O402" s="235">
        <v>2</v>
      </c>
      <c r="AA402" s="214">
        <v>3</v>
      </c>
      <c r="AB402" s="214">
        <v>7</v>
      </c>
      <c r="AC402" s="214">
        <v>110</v>
      </c>
      <c r="AZ402" s="214">
        <v>2</v>
      </c>
      <c r="BA402" s="214">
        <f>IF(AZ402=1,G402,0)</f>
        <v>0</v>
      </c>
      <c r="BB402" s="214">
        <f>IF(AZ402=2,G402,0)</f>
        <v>0</v>
      </c>
      <c r="BC402" s="214">
        <f>IF(AZ402=3,G402,0)</f>
        <v>0</v>
      </c>
      <c r="BD402" s="214">
        <f>IF(AZ402=4,G402,0)</f>
        <v>0</v>
      </c>
      <c r="BE402" s="214">
        <f>IF(AZ402=5,G402,0)</f>
        <v>0</v>
      </c>
      <c r="CA402" s="235">
        <v>3</v>
      </c>
      <c r="CB402" s="235">
        <v>7</v>
      </c>
    </row>
    <row r="403" spans="1:80" x14ac:dyDescent="0.2">
      <c r="A403" s="244"/>
      <c r="B403" s="245"/>
      <c r="C403" s="491" t="s">
        <v>665</v>
      </c>
      <c r="D403" s="492"/>
      <c r="E403" s="492"/>
      <c r="F403" s="492"/>
      <c r="G403" s="493"/>
      <c r="I403" s="246"/>
      <c r="K403" s="246"/>
      <c r="L403" s="247" t="s">
        <v>665</v>
      </c>
      <c r="O403" s="235">
        <v>3</v>
      </c>
    </row>
    <row r="404" spans="1:80" x14ac:dyDescent="0.2">
      <c r="A404" s="244"/>
      <c r="B404" s="245"/>
      <c r="C404" s="491" t="s">
        <v>1068</v>
      </c>
      <c r="D404" s="492"/>
      <c r="E404" s="492"/>
      <c r="F404" s="492"/>
      <c r="G404" s="493"/>
      <c r="I404" s="246"/>
      <c r="K404" s="246"/>
      <c r="L404" s="247" t="s">
        <v>666</v>
      </c>
      <c r="O404" s="235">
        <v>3</v>
      </c>
    </row>
    <row r="405" spans="1:80" x14ac:dyDescent="0.2">
      <c r="A405" s="244"/>
      <c r="B405" s="248"/>
      <c r="C405" s="489" t="s">
        <v>98</v>
      </c>
      <c r="D405" s="490"/>
      <c r="E405" s="249">
        <v>1</v>
      </c>
      <c r="F405" s="250"/>
      <c r="G405" s="251"/>
      <c r="H405" s="252"/>
      <c r="I405" s="246"/>
      <c r="K405" s="246"/>
      <c r="M405" s="247">
        <v>1</v>
      </c>
      <c r="O405" s="235"/>
    </row>
    <row r="406" spans="1:80" x14ac:dyDescent="0.2">
      <c r="A406" s="236">
        <v>177</v>
      </c>
      <c r="B406" s="237" t="s">
        <v>681</v>
      </c>
      <c r="C406" s="238" t="s">
        <v>682</v>
      </c>
      <c r="D406" s="239" t="s">
        <v>210</v>
      </c>
      <c r="E406" s="240">
        <v>1</v>
      </c>
      <c r="F406" s="240">
        <v>0</v>
      </c>
      <c r="G406" s="241">
        <f>E406*F406</f>
        <v>0</v>
      </c>
      <c r="H406" s="242">
        <v>2.6100000000000002E-2</v>
      </c>
      <c r="I406" s="243">
        <f>E406*H406</f>
        <v>2.6100000000000002E-2</v>
      </c>
      <c r="J406" s="242"/>
      <c r="K406" s="243">
        <f>E406*J406</f>
        <v>0</v>
      </c>
      <c r="O406" s="235">
        <v>2</v>
      </c>
      <c r="AA406" s="214">
        <v>3</v>
      </c>
      <c r="AB406" s="214">
        <v>7</v>
      </c>
      <c r="AC406" s="214">
        <v>111</v>
      </c>
      <c r="AZ406" s="214">
        <v>2</v>
      </c>
      <c r="BA406" s="214">
        <f>IF(AZ406=1,G406,0)</f>
        <v>0</v>
      </c>
      <c r="BB406" s="214">
        <f>IF(AZ406=2,G406,0)</f>
        <v>0</v>
      </c>
      <c r="BC406" s="214">
        <f>IF(AZ406=3,G406,0)</f>
        <v>0</v>
      </c>
      <c r="BD406" s="214">
        <f>IF(AZ406=4,G406,0)</f>
        <v>0</v>
      </c>
      <c r="BE406" s="214">
        <f>IF(AZ406=5,G406,0)</f>
        <v>0</v>
      </c>
      <c r="CA406" s="235">
        <v>3</v>
      </c>
      <c r="CB406" s="235">
        <v>7</v>
      </c>
    </row>
    <row r="407" spans="1:80" x14ac:dyDescent="0.2">
      <c r="A407" s="244"/>
      <c r="B407" s="245"/>
      <c r="C407" s="491" t="s">
        <v>665</v>
      </c>
      <c r="D407" s="492"/>
      <c r="E407" s="492"/>
      <c r="F407" s="492"/>
      <c r="G407" s="493"/>
      <c r="I407" s="246"/>
      <c r="K407" s="246"/>
      <c r="L407" s="247" t="s">
        <v>665</v>
      </c>
      <c r="O407" s="235">
        <v>3</v>
      </c>
    </row>
    <row r="408" spans="1:80" x14ac:dyDescent="0.2">
      <c r="A408" s="244"/>
      <c r="B408" s="245"/>
      <c r="C408" s="491" t="s">
        <v>1068</v>
      </c>
      <c r="D408" s="492"/>
      <c r="E408" s="492"/>
      <c r="F408" s="492"/>
      <c r="G408" s="493"/>
      <c r="I408" s="246"/>
      <c r="K408" s="246"/>
      <c r="L408" s="247" t="s">
        <v>666</v>
      </c>
      <c r="O408" s="235">
        <v>3</v>
      </c>
    </row>
    <row r="409" spans="1:80" x14ac:dyDescent="0.2">
      <c r="A409" s="244"/>
      <c r="B409" s="248"/>
      <c r="C409" s="489" t="s">
        <v>98</v>
      </c>
      <c r="D409" s="490"/>
      <c r="E409" s="249">
        <v>1</v>
      </c>
      <c r="F409" s="250"/>
      <c r="G409" s="251"/>
      <c r="H409" s="252"/>
      <c r="I409" s="246"/>
      <c r="K409" s="246"/>
      <c r="M409" s="247">
        <v>1</v>
      </c>
      <c r="O409" s="235"/>
    </row>
    <row r="410" spans="1:80" x14ac:dyDescent="0.2">
      <c r="A410" s="236">
        <v>178</v>
      </c>
      <c r="B410" s="237" t="s">
        <v>683</v>
      </c>
      <c r="C410" s="238" t="s">
        <v>684</v>
      </c>
      <c r="D410" s="239" t="s">
        <v>210</v>
      </c>
      <c r="E410" s="240">
        <v>1</v>
      </c>
      <c r="F410" s="240">
        <v>0</v>
      </c>
      <c r="G410" s="241">
        <f>E410*F410</f>
        <v>0</v>
      </c>
      <c r="H410" s="242">
        <v>0.15</v>
      </c>
      <c r="I410" s="243">
        <f>E410*H410</f>
        <v>0.15</v>
      </c>
      <c r="J410" s="242"/>
      <c r="K410" s="243">
        <f>E410*J410</f>
        <v>0</v>
      </c>
      <c r="O410" s="235">
        <v>2</v>
      </c>
      <c r="AA410" s="214">
        <v>3</v>
      </c>
      <c r="AB410" s="214">
        <v>7</v>
      </c>
      <c r="AC410" s="214">
        <v>201</v>
      </c>
      <c r="AZ410" s="214">
        <v>2</v>
      </c>
      <c r="BA410" s="214">
        <f>IF(AZ410=1,G410,0)</f>
        <v>0</v>
      </c>
      <c r="BB410" s="214">
        <f>IF(AZ410=2,G410,0)</f>
        <v>0</v>
      </c>
      <c r="BC410" s="214">
        <f>IF(AZ410=3,G410,0)</f>
        <v>0</v>
      </c>
      <c r="BD410" s="214">
        <f>IF(AZ410=4,G410,0)</f>
        <v>0</v>
      </c>
      <c r="BE410" s="214">
        <f>IF(AZ410=5,G410,0)</f>
        <v>0</v>
      </c>
      <c r="CA410" s="235">
        <v>3</v>
      </c>
      <c r="CB410" s="235">
        <v>7</v>
      </c>
    </row>
    <row r="411" spans="1:80" x14ac:dyDescent="0.2">
      <c r="A411" s="244"/>
      <c r="B411" s="245"/>
      <c r="C411" s="491" t="s">
        <v>665</v>
      </c>
      <c r="D411" s="492"/>
      <c r="E411" s="492"/>
      <c r="F411" s="492"/>
      <c r="G411" s="493"/>
      <c r="I411" s="246"/>
      <c r="K411" s="246"/>
      <c r="L411" s="247" t="s">
        <v>665</v>
      </c>
      <c r="O411" s="235">
        <v>3</v>
      </c>
    </row>
    <row r="412" spans="1:80" x14ac:dyDescent="0.2">
      <c r="A412" s="244"/>
      <c r="B412" s="245"/>
      <c r="C412" s="491" t="s">
        <v>1065</v>
      </c>
      <c r="D412" s="492"/>
      <c r="E412" s="492"/>
      <c r="F412" s="492"/>
      <c r="G412" s="493"/>
      <c r="I412" s="246"/>
      <c r="K412" s="246"/>
      <c r="L412" s="247" t="s">
        <v>666</v>
      </c>
      <c r="O412" s="235">
        <v>3</v>
      </c>
    </row>
    <row r="413" spans="1:80" x14ac:dyDescent="0.2">
      <c r="A413" s="244"/>
      <c r="B413" s="248"/>
      <c r="C413" s="489" t="s">
        <v>98</v>
      </c>
      <c r="D413" s="490"/>
      <c r="E413" s="249">
        <v>1</v>
      </c>
      <c r="F413" s="250"/>
      <c r="G413" s="251"/>
      <c r="H413" s="252"/>
      <c r="I413" s="246"/>
      <c r="K413" s="246"/>
      <c r="M413" s="247">
        <v>1</v>
      </c>
      <c r="O413" s="235"/>
    </row>
    <row r="414" spans="1:80" x14ac:dyDescent="0.2">
      <c r="A414" s="236">
        <v>179</v>
      </c>
      <c r="B414" s="237" t="s">
        <v>685</v>
      </c>
      <c r="C414" s="238" t="s">
        <v>686</v>
      </c>
      <c r="D414" s="239" t="s">
        <v>210</v>
      </c>
      <c r="E414" s="240">
        <v>1</v>
      </c>
      <c r="F414" s="240">
        <v>0</v>
      </c>
      <c r="G414" s="241">
        <f>E414*F414</f>
        <v>0</v>
      </c>
      <c r="H414" s="242">
        <v>0.08</v>
      </c>
      <c r="I414" s="243">
        <f>E414*H414</f>
        <v>0.08</v>
      </c>
      <c r="J414" s="242"/>
      <c r="K414" s="243">
        <f>E414*J414</f>
        <v>0</v>
      </c>
      <c r="O414" s="235">
        <v>2</v>
      </c>
      <c r="AA414" s="214">
        <v>3</v>
      </c>
      <c r="AB414" s="214">
        <v>7</v>
      </c>
      <c r="AC414" s="214">
        <v>202</v>
      </c>
      <c r="AZ414" s="214">
        <v>2</v>
      </c>
      <c r="BA414" s="214">
        <f>IF(AZ414=1,G414,0)</f>
        <v>0</v>
      </c>
      <c r="BB414" s="214">
        <f>IF(AZ414=2,G414,0)</f>
        <v>0</v>
      </c>
      <c r="BC414" s="214">
        <f>IF(AZ414=3,G414,0)</f>
        <v>0</v>
      </c>
      <c r="BD414" s="214">
        <f>IF(AZ414=4,G414,0)</f>
        <v>0</v>
      </c>
      <c r="BE414" s="214">
        <f>IF(AZ414=5,G414,0)</f>
        <v>0</v>
      </c>
      <c r="CA414" s="235">
        <v>3</v>
      </c>
      <c r="CB414" s="235">
        <v>7</v>
      </c>
    </row>
    <row r="415" spans="1:80" x14ac:dyDescent="0.2">
      <c r="A415" s="244"/>
      <c r="B415" s="245"/>
      <c r="C415" s="491" t="s">
        <v>665</v>
      </c>
      <c r="D415" s="492"/>
      <c r="E415" s="492"/>
      <c r="F415" s="492"/>
      <c r="G415" s="493"/>
      <c r="I415" s="246"/>
      <c r="K415" s="246"/>
      <c r="L415" s="247" t="s">
        <v>665</v>
      </c>
      <c r="O415" s="235">
        <v>3</v>
      </c>
    </row>
    <row r="416" spans="1:80" x14ac:dyDescent="0.2">
      <c r="A416" s="244"/>
      <c r="B416" s="245"/>
      <c r="C416" s="491" t="s">
        <v>666</v>
      </c>
      <c r="D416" s="492"/>
      <c r="E416" s="492"/>
      <c r="F416" s="492"/>
      <c r="G416" s="493"/>
      <c r="I416" s="246"/>
      <c r="K416" s="246"/>
      <c r="L416" s="247" t="s">
        <v>666</v>
      </c>
      <c r="O416" s="235">
        <v>3</v>
      </c>
    </row>
    <row r="417" spans="1:80" x14ac:dyDescent="0.2">
      <c r="A417" s="236">
        <v>180</v>
      </c>
      <c r="B417" s="237" t="s">
        <v>687</v>
      </c>
      <c r="C417" s="238" t="s">
        <v>688</v>
      </c>
      <c r="D417" s="239" t="s">
        <v>347</v>
      </c>
      <c r="E417" s="240">
        <v>0.63019999999999998</v>
      </c>
      <c r="F417" s="240">
        <v>0</v>
      </c>
      <c r="G417" s="241">
        <f>E417*F417</f>
        <v>0</v>
      </c>
      <c r="H417" s="242">
        <v>0</v>
      </c>
      <c r="I417" s="243">
        <f>E417*H417</f>
        <v>0</v>
      </c>
      <c r="J417" s="242"/>
      <c r="K417" s="243">
        <f>E417*J417</f>
        <v>0</v>
      </c>
      <c r="O417" s="235">
        <v>2</v>
      </c>
      <c r="AA417" s="214">
        <v>7</v>
      </c>
      <c r="AB417" s="214">
        <v>1001</v>
      </c>
      <c r="AC417" s="214">
        <v>5</v>
      </c>
      <c r="AZ417" s="214">
        <v>2</v>
      </c>
      <c r="BA417" s="214">
        <f>IF(AZ417=1,G417,0)</f>
        <v>0</v>
      </c>
      <c r="BB417" s="214">
        <f>IF(AZ417=2,G417,0)</f>
        <v>0</v>
      </c>
      <c r="BC417" s="214">
        <f>IF(AZ417=3,G417,0)</f>
        <v>0</v>
      </c>
      <c r="BD417" s="214">
        <f>IF(AZ417=4,G417,0)</f>
        <v>0</v>
      </c>
      <c r="BE417" s="214">
        <f>IF(AZ417=5,G417,0)</f>
        <v>0</v>
      </c>
      <c r="CA417" s="235">
        <v>7</v>
      </c>
      <c r="CB417" s="235">
        <v>1001</v>
      </c>
    </row>
    <row r="418" spans="1:80" x14ac:dyDescent="0.2">
      <c r="A418" s="253"/>
      <c r="B418" s="254" t="s">
        <v>101</v>
      </c>
      <c r="C418" s="255" t="s">
        <v>652</v>
      </c>
      <c r="D418" s="256"/>
      <c r="E418" s="257"/>
      <c r="F418" s="258"/>
      <c r="G418" s="259">
        <f>SUM(G371:G417)</f>
        <v>0</v>
      </c>
      <c r="H418" s="260"/>
      <c r="I418" s="261">
        <f>SUM(I371:I417)</f>
        <v>0.63019999999999987</v>
      </c>
      <c r="J418" s="260"/>
      <c r="K418" s="261">
        <f>SUM(K371:K417)</f>
        <v>0</v>
      </c>
      <c r="O418" s="235">
        <v>4</v>
      </c>
      <c r="BA418" s="262">
        <f>SUM(BA371:BA417)</f>
        <v>0</v>
      </c>
      <c r="BB418" s="262">
        <f>SUM(BB371:BB417)</f>
        <v>0</v>
      </c>
      <c r="BC418" s="262">
        <f>SUM(BC371:BC417)</f>
        <v>0</v>
      </c>
      <c r="BD418" s="262">
        <f>SUM(BD371:BD417)</f>
        <v>0</v>
      </c>
      <c r="BE418" s="262">
        <f>SUM(BE371:BE417)</f>
        <v>0</v>
      </c>
    </row>
    <row r="419" spans="1:80" x14ac:dyDescent="0.2">
      <c r="A419" s="227" t="s">
        <v>97</v>
      </c>
      <c r="B419" s="228" t="s">
        <v>689</v>
      </c>
      <c r="C419" s="229" t="s">
        <v>690</v>
      </c>
      <c r="D419" s="230"/>
      <c r="E419" s="231"/>
      <c r="F419" s="231"/>
      <c r="G419" s="232"/>
      <c r="H419" s="233"/>
      <c r="I419" s="234"/>
      <c r="J419" s="233"/>
      <c r="K419" s="234"/>
      <c r="O419" s="235">
        <v>1</v>
      </c>
    </row>
    <row r="420" spans="1:80" x14ac:dyDescent="0.2">
      <c r="A420" s="236">
        <v>181</v>
      </c>
      <c r="B420" s="237" t="s">
        <v>692</v>
      </c>
      <c r="C420" s="238" t="s">
        <v>693</v>
      </c>
      <c r="D420" s="239" t="s">
        <v>114</v>
      </c>
      <c r="E420" s="240">
        <v>48.18</v>
      </c>
      <c r="F420" s="240">
        <v>0</v>
      </c>
      <c r="G420" s="241">
        <f>E420*F420</f>
        <v>0</v>
      </c>
      <c r="H420" s="242">
        <v>0</v>
      </c>
      <c r="I420" s="243">
        <f>E420*H420</f>
        <v>0</v>
      </c>
      <c r="J420" s="242">
        <v>0</v>
      </c>
      <c r="K420" s="243">
        <f>E420*J420</f>
        <v>0</v>
      </c>
      <c r="O420" s="235">
        <v>2</v>
      </c>
      <c r="AA420" s="214">
        <v>1</v>
      </c>
      <c r="AB420" s="214">
        <v>7</v>
      </c>
      <c r="AC420" s="214">
        <v>7</v>
      </c>
      <c r="AZ420" s="214">
        <v>2</v>
      </c>
      <c r="BA420" s="214">
        <f>IF(AZ420=1,G420,0)</f>
        <v>0</v>
      </c>
      <c r="BB420" s="214">
        <f>IF(AZ420=2,G420,0)</f>
        <v>0</v>
      </c>
      <c r="BC420" s="214">
        <f>IF(AZ420=3,G420,0)</f>
        <v>0</v>
      </c>
      <c r="BD420" s="214">
        <f>IF(AZ420=4,G420,0)</f>
        <v>0</v>
      </c>
      <c r="BE420" s="214">
        <f>IF(AZ420=5,G420,0)</f>
        <v>0</v>
      </c>
      <c r="CA420" s="235">
        <v>1</v>
      </c>
      <c r="CB420" s="235">
        <v>7</v>
      </c>
    </row>
    <row r="421" spans="1:80" x14ac:dyDescent="0.2">
      <c r="A421" s="244"/>
      <c r="B421" s="248"/>
      <c r="C421" s="489" t="s">
        <v>694</v>
      </c>
      <c r="D421" s="490"/>
      <c r="E421" s="249">
        <v>45.18</v>
      </c>
      <c r="F421" s="250"/>
      <c r="G421" s="251"/>
      <c r="H421" s="252"/>
      <c r="I421" s="246"/>
      <c r="K421" s="246"/>
      <c r="M421" s="247" t="s">
        <v>694</v>
      </c>
      <c r="O421" s="235"/>
    </row>
    <row r="422" spans="1:80" x14ac:dyDescent="0.2">
      <c r="A422" s="244"/>
      <c r="B422" s="248"/>
      <c r="C422" s="489" t="s">
        <v>695</v>
      </c>
      <c r="D422" s="490"/>
      <c r="E422" s="249">
        <v>3</v>
      </c>
      <c r="F422" s="250"/>
      <c r="G422" s="251"/>
      <c r="H422" s="252"/>
      <c r="I422" s="246"/>
      <c r="K422" s="246"/>
      <c r="M422" s="247" t="s">
        <v>695</v>
      </c>
      <c r="O422" s="235"/>
    </row>
    <row r="423" spans="1:80" x14ac:dyDescent="0.2">
      <c r="A423" s="236">
        <v>182</v>
      </c>
      <c r="B423" s="237" t="s">
        <v>696</v>
      </c>
      <c r="C423" s="238" t="s">
        <v>697</v>
      </c>
      <c r="D423" s="239" t="s">
        <v>114</v>
      </c>
      <c r="E423" s="240">
        <v>48.18</v>
      </c>
      <c r="F423" s="240">
        <v>0</v>
      </c>
      <c r="G423" s="241">
        <f>E423*F423</f>
        <v>0</v>
      </c>
      <c r="H423" s="242">
        <v>0</v>
      </c>
      <c r="I423" s="243">
        <f>E423*H423</f>
        <v>0</v>
      </c>
      <c r="J423" s="242">
        <v>0</v>
      </c>
      <c r="K423" s="243">
        <f>E423*J423</f>
        <v>0</v>
      </c>
      <c r="O423" s="235">
        <v>2</v>
      </c>
      <c r="AA423" s="214">
        <v>1</v>
      </c>
      <c r="AB423" s="214">
        <v>7</v>
      </c>
      <c r="AC423" s="214">
        <v>7</v>
      </c>
      <c r="AZ423" s="214">
        <v>2</v>
      </c>
      <c r="BA423" s="214">
        <f>IF(AZ423=1,G423,0)</f>
        <v>0</v>
      </c>
      <c r="BB423" s="214">
        <f>IF(AZ423=2,G423,0)</f>
        <v>0</v>
      </c>
      <c r="BC423" s="214">
        <f>IF(AZ423=3,G423,0)</f>
        <v>0</v>
      </c>
      <c r="BD423" s="214">
        <f>IF(AZ423=4,G423,0)</f>
        <v>0</v>
      </c>
      <c r="BE423" s="214">
        <f>IF(AZ423=5,G423,0)</f>
        <v>0</v>
      </c>
      <c r="CA423" s="235">
        <v>1</v>
      </c>
      <c r="CB423" s="235">
        <v>7</v>
      </c>
    </row>
    <row r="424" spans="1:80" ht="22.5" x14ac:dyDescent="0.2">
      <c r="A424" s="244"/>
      <c r="B424" s="245"/>
      <c r="C424" s="491" t="s">
        <v>698</v>
      </c>
      <c r="D424" s="492"/>
      <c r="E424" s="492"/>
      <c r="F424" s="492"/>
      <c r="G424" s="493"/>
      <c r="I424" s="246"/>
      <c r="K424" s="246"/>
      <c r="L424" s="247" t="s">
        <v>698</v>
      </c>
      <c r="O424" s="235">
        <v>3</v>
      </c>
    </row>
    <row r="425" spans="1:80" x14ac:dyDescent="0.2">
      <c r="A425" s="244"/>
      <c r="B425" s="248"/>
      <c r="C425" s="489" t="s">
        <v>694</v>
      </c>
      <c r="D425" s="490"/>
      <c r="E425" s="249">
        <v>45.18</v>
      </c>
      <c r="F425" s="250"/>
      <c r="G425" s="251"/>
      <c r="H425" s="252"/>
      <c r="I425" s="246"/>
      <c r="K425" s="246"/>
      <c r="M425" s="247" t="s">
        <v>694</v>
      </c>
      <c r="O425" s="235"/>
    </row>
    <row r="426" spans="1:80" x14ac:dyDescent="0.2">
      <c r="A426" s="244"/>
      <c r="B426" s="248"/>
      <c r="C426" s="489" t="s">
        <v>195</v>
      </c>
      <c r="D426" s="490"/>
      <c r="E426" s="249">
        <v>3</v>
      </c>
      <c r="F426" s="250"/>
      <c r="G426" s="251"/>
      <c r="H426" s="252"/>
      <c r="I426" s="246"/>
      <c r="K426" s="246"/>
      <c r="M426" s="247">
        <v>3</v>
      </c>
      <c r="O426" s="235"/>
    </row>
    <row r="427" spans="1:80" ht="22.5" x14ac:dyDescent="0.2">
      <c r="A427" s="236">
        <v>183</v>
      </c>
      <c r="B427" s="237" t="s">
        <v>699</v>
      </c>
      <c r="C427" s="238" t="s">
        <v>700</v>
      </c>
      <c r="D427" s="239" t="s">
        <v>206</v>
      </c>
      <c r="E427" s="240">
        <v>30</v>
      </c>
      <c r="F427" s="240">
        <v>0</v>
      </c>
      <c r="G427" s="241">
        <f>E427*F427</f>
        <v>0</v>
      </c>
      <c r="H427" s="242">
        <v>2.4000000000000001E-4</v>
      </c>
      <c r="I427" s="243">
        <f>E427*H427</f>
        <v>7.1999999999999998E-3</v>
      </c>
      <c r="J427" s="242">
        <v>0</v>
      </c>
      <c r="K427" s="243">
        <f>E427*J427</f>
        <v>0</v>
      </c>
      <c r="O427" s="235">
        <v>2</v>
      </c>
      <c r="AA427" s="214">
        <v>1</v>
      </c>
      <c r="AB427" s="214">
        <v>0</v>
      </c>
      <c r="AC427" s="214">
        <v>0</v>
      </c>
      <c r="AZ427" s="214">
        <v>2</v>
      </c>
      <c r="BA427" s="214">
        <f>IF(AZ427=1,G427,0)</f>
        <v>0</v>
      </c>
      <c r="BB427" s="214">
        <f>IF(AZ427=2,G427,0)</f>
        <v>0</v>
      </c>
      <c r="BC427" s="214">
        <f>IF(AZ427=3,G427,0)</f>
        <v>0</v>
      </c>
      <c r="BD427" s="214">
        <f>IF(AZ427=4,G427,0)</f>
        <v>0</v>
      </c>
      <c r="BE427" s="214">
        <f>IF(AZ427=5,G427,0)</f>
        <v>0</v>
      </c>
      <c r="CA427" s="235">
        <v>1</v>
      </c>
      <c r="CB427" s="235">
        <v>0</v>
      </c>
    </row>
    <row r="428" spans="1:80" x14ac:dyDescent="0.2">
      <c r="A428" s="244"/>
      <c r="B428" s="245"/>
      <c r="C428" s="491" t="s">
        <v>701</v>
      </c>
      <c r="D428" s="492"/>
      <c r="E428" s="492"/>
      <c r="F428" s="492"/>
      <c r="G428" s="493"/>
      <c r="I428" s="246"/>
      <c r="K428" s="246"/>
      <c r="L428" s="247" t="s">
        <v>701</v>
      </c>
      <c r="O428" s="235">
        <v>3</v>
      </c>
    </row>
    <row r="429" spans="1:80" x14ac:dyDescent="0.2">
      <c r="A429" s="244"/>
      <c r="B429" s="248"/>
      <c r="C429" s="489" t="s">
        <v>702</v>
      </c>
      <c r="D429" s="490"/>
      <c r="E429" s="249">
        <v>30</v>
      </c>
      <c r="F429" s="250"/>
      <c r="G429" s="251"/>
      <c r="H429" s="252"/>
      <c r="I429" s="246"/>
      <c r="K429" s="246"/>
      <c r="M429" s="247">
        <v>30</v>
      </c>
      <c r="O429" s="235"/>
    </row>
    <row r="430" spans="1:80" x14ac:dyDescent="0.2">
      <c r="A430" s="236">
        <v>184</v>
      </c>
      <c r="B430" s="237" t="s">
        <v>703</v>
      </c>
      <c r="C430" s="238" t="s">
        <v>704</v>
      </c>
      <c r="D430" s="239" t="s">
        <v>114</v>
      </c>
      <c r="E430" s="240">
        <v>10.571</v>
      </c>
      <c r="F430" s="240">
        <v>0</v>
      </c>
      <c r="G430" s="241">
        <f>E430*F430</f>
        <v>0</v>
      </c>
      <c r="H430" s="242">
        <v>0.01</v>
      </c>
      <c r="I430" s="243">
        <f>E430*H430</f>
        <v>0.10571</v>
      </c>
      <c r="J430" s="242"/>
      <c r="K430" s="243">
        <f>E430*J430</f>
        <v>0</v>
      </c>
      <c r="O430" s="235">
        <v>2</v>
      </c>
      <c r="AA430" s="214">
        <v>12</v>
      </c>
      <c r="AB430" s="214">
        <v>0</v>
      </c>
      <c r="AC430" s="214">
        <v>498</v>
      </c>
      <c r="AZ430" s="214">
        <v>2</v>
      </c>
      <c r="BA430" s="214">
        <f>IF(AZ430=1,G430,0)</f>
        <v>0</v>
      </c>
      <c r="BB430" s="214">
        <f>IF(AZ430=2,G430,0)</f>
        <v>0</v>
      </c>
      <c r="BC430" s="214">
        <f>IF(AZ430=3,G430,0)</f>
        <v>0</v>
      </c>
      <c r="BD430" s="214">
        <f>IF(AZ430=4,G430,0)</f>
        <v>0</v>
      </c>
      <c r="BE430" s="214">
        <f>IF(AZ430=5,G430,0)</f>
        <v>0</v>
      </c>
      <c r="CA430" s="235">
        <v>12</v>
      </c>
      <c r="CB430" s="235">
        <v>0</v>
      </c>
    </row>
    <row r="431" spans="1:80" x14ac:dyDescent="0.2">
      <c r="A431" s="244"/>
      <c r="B431" s="245"/>
      <c r="C431" s="491" t="s">
        <v>705</v>
      </c>
      <c r="D431" s="492"/>
      <c r="E431" s="492"/>
      <c r="F431" s="492"/>
      <c r="G431" s="493"/>
      <c r="I431" s="246"/>
      <c r="K431" s="246"/>
      <c r="L431" s="247" t="s">
        <v>705</v>
      </c>
      <c r="O431" s="235">
        <v>3</v>
      </c>
    </row>
    <row r="432" spans="1:80" x14ac:dyDescent="0.2">
      <c r="A432" s="244"/>
      <c r="B432" s="248"/>
      <c r="C432" s="489" t="s">
        <v>706</v>
      </c>
      <c r="D432" s="490"/>
      <c r="E432" s="249">
        <v>10.571</v>
      </c>
      <c r="F432" s="250"/>
      <c r="G432" s="251"/>
      <c r="H432" s="252"/>
      <c r="I432" s="246"/>
      <c r="K432" s="246"/>
      <c r="M432" s="247" t="s">
        <v>706</v>
      </c>
      <c r="O432" s="235"/>
    </row>
    <row r="433" spans="1:80" x14ac:dyDescent="0.2">
      <c r="A433" s="236">
        <v>185</v>
      </c>
      <c r="B433" s="237" t="s">
        <v>707</v>
      </c>
      <c r="C433" s="238" t="s">
        <v>708</v>
      </c>
      <c r="D433" s="239" t="s">
        <v>206</v>
      </c>
      <c r="E433" s="240">
        <v>30</v>
      </c>
      <c r="F433" s="240">
        <v>0</v>
      </c>
      <c r="G433" s="241">
        <f>E433*F433</f>
        <v>0</v>
      </c>
      <c r="H433" s="242">
        <v>0</v>
      </c>
      <c r="I433" s="243">
        <f>E433*H433</f>
        <v>0</v>
      </c>
      <c r="J433" s="242"/>
      <c r="K433" s="243">
        <f>E433*J433</f>
        <v>0</v>
      </c>
      <c r="O433" s="235">
        <v>2</v>
      </c>
      <c r="AA433" s="214">
        <v>12</v>
      </c>
      <c r="AB433" s="214">
        <v>0</v>
      </c>
      <c r="AC433" s="214">
        <v>435</v>
      </c>
      <c r="AZ433" s="214">
        <v>2</v>
      </c>
      <c r="BA433" s="214">
        <f>IF(AZ433=1,G433,0)</f>
        <v>0</v>
      </c>
      <c r="BB433" s="214">
        <f>IF(AZ433=2,G433,0)</f>
        <v>0</v>
      </c>
      <c r="BC433" s="214">
        <f>IF(AZ433=3,G433,0)</f>
        <v>0</v>
      </c>
      <c r="BD433" s="214">
        <f>IF(AZ433=4,G433,0)</f>
        <v>0</v>
      </c>
      <c r="BE433" s="214">
        <f>IF(AZ433=5,G433,0)</f>
        <v>0</v>
      </c>
      <c r="CA433" s="235">
        <v>12</v>
      </c>
      <c r="CB433" s="235">
        <v>0</v>
      </c>
    </row>
    <row r="434" spans="1:80" x14ac:dyDescent="0.2">
      <c r="A434" s="244"/>
      <c r="B434" s="248"/>
      <c r="C434" s="489" t="s">
        <v>702</v>
      </c>
      <c r="D434" s="490"/>
      <c r="E434" s="249">
        <v>30</v>
      </c>
      <c r="F434" s="250"/>
      <c r="G434" s="251"/>
      <c r="H434" s="252"/>
      <c r="I434" s="246"/>
      <c r="K434" s="246"/>
      <c r="M434" s="247">
        <v>30</v>
      </c>
      <c r="O434" s="235"/>
    </row>
    <row r="435" spans="1:80" x14ac:dyDescent="0.2">
      <c r="A435" s="236">
        <v>186</v>
      </c>
      <c r="B435" s="237" t="s">
        <v>709</v>
      </c>
      <c r="C435" s="238" t="s">
        <v>710</v>
      </c>
      <c r="D435" s="239" t="s">
        <v>711</v>
      </c>
      <c r="E435" s="240">
        <v>9.0359999999999996</v>
      </c>
      <c r="F435" s="240">
        <v>0</v>
      </c>
      <c r="G435" s="241">
        <f>E435*F435</f>
        <v>0</v>
      </c>
      <c r="H435" s="242">
        <v>1E-3</v>
      </c>
      <c r="I435" s="243">
        <f>E435*H435</f>
        <v>9.0360000000000006E-3</v>
      </c>
      <c r="J435" s="242"/>
      <c r="K435" s="243">
        <f>E435*J435</f>
        <v>0</v>
      </c>
      <c r="O435" s="235">
        <v>2</v>
      </c>
      <c r="AA435" s="214">
        <v>3</v>
      </c>
      <c r="AB435" s="214">
        <v>7</v>
      </c>
      <c r="AC435" s="214" t="s">
        <v>709</v>
      </c>
      <c r="AZ435" s="214">
        <v>2</v>
      </c>
      <c r="BA435" s="214">
        <f>IF(AZ435=1,G435,0)</f>
        <v>0</v>
      </c>
      <c r="BB435" s="214">
        <f>IF(AZ435=2,G435,0)</f>
        <v>0</v>
      </c>
      <c r="BC435" s="214">
        <f>IF(AZ435=3,G435,0)</f>
        <v>0</v>
      </c>
      <c r="BD435" s="214">
        <f>IF(AZ435=4,G435,0)</f>
        <v>0</v>
      </c>
      <c r="BE435" s="214">
        <f>IF(AZ435=5,G435,0)</f>
        <v>0</v>
      </c>
      <c r="CA435" s="235">
        <v>3</v>
      </c>
      <c r="CB435" s="235">
        <v>7</v>
      </c>
    </row>
    <row r="436" spans="1:80" x14ac:dyDescent="0.2">
      <c r="A436" s="244"/>
      <c r="B436" s="248"/>
      <c r="C436" s="489" t="s">
        <v>712</v>
      </c>
      <c r="D436" s="490"/>
      <c r="E436" s="249">
        <v>9.0359999999999996</v>
      </c>
      <c r="F436" s="250"/>
      <c r="G436" s="251"/>
      <c r="H436" s="252"/>
      <c r="I436" s="246"/>
      <c r="K436" s="246"/>
      <c r="M436" s="247" t="s">
        <v>712</v>
      </c>
      <c r="O436" s="235"/>
    </row>
    <row r="437" spans="1:80" x14ac:dyDescent="0.2">
      <c r="A437" s="236">
        <v>187</v>
      </c>
      <c r="B437" s="237" t="s">
        <v>1063</v>
      </c>
      <c r="C437" s="238" t="s">
        <v>1064</v>
      </c>
      <c r="D437" s="239" t="s">
        <v>114</v>
      </c>
      <c r="E437" s="240">
        <v>45.18</v>
      </c>
      <c r="F437" s="240">
        <v>0</v>
      </c>
      <c r="G437" s="241">
        <f>E437*F437</f>
        <v>0</v>
      </c>
      <c r="H437" s="242">
        <v>1E-3</v>
      </c>
      <c r="I437" s="243">
        <f>E437*H437</f>
        <v>4.5179999999999998E-2</v>
      </c>
      <c r="J437" s="242"/>
      <c r="K437" s="243">
        <f>E437*J437</f>
        <v>0</v>
      </c>
      <c r="O437" s="235">
        <v>2</v>
      </c>
      <c r="AA437" s="214">
        <v>3</v>
      </c>
      <c r="AB437" s="214">
        <v>7</v>
      </c>
      <c r="AC437" s="214" t="s">
        <v>713</v>
      </c>
      <c r="AZ437" s="214">
        <v>2</v>
      </c>
      <c r="BA437" s="214">
        <f>IF(AZ437=1,G437,0)</f>
        <v>0</v>
      </c>
      <c r="BB437" s="214">
        <f>IF(AZ437=2,G437,0)</f>
        <v>0</v>
      </c>
      <c r="BC437" s="214">
        <f>IF(AZ437=3,G437,0)</f>
        <v>0</v>
      </c>
      <c r="BD437" s="214">
        <f>IF(AZ437=4,G437,0)</f>
        <v>0</v>
      </c>
      <c r="BE437" s="214">
        <f>IF(AZ437=5,G437,0)</f>
        <v>0</v>
      </c>
      <c r="CA437" s="235">
        <v>3</v>
      </c>
      <c r="CB437" s="235">
        <v>7</v>
      </c>
    </row>
    <row r="438" spans="1:80" x14ac:dyDescent="0.2">
      <c r="A438" s="244"/>
      <c r="B438" s="245"/>
      <c r="C438" s="491"/>
      <c r="D438" s="492"/>
      <c r="E438" s="492"/>
      <c r="F438" s="492"/>
      <c r="G438" s="493"/>
      <c r="I438" s="246"/>
      <c r="K438" s="246"/>
      <c r="L438" s="247" t="s">
        <v>714</v>
      </c>
      <c r="O438" s="235">
        <v>3</v>
      </c>
    </row>
    <row r="439" spans="1:80" x14ac:dyDescent="0.2">
      <c r="A439" s="244"/>
      <c r="B439" s="248"/>
      <c r="C439" s="489"/>
      <c r="D439" s="490"/>
      <c r="E439" s="249"/>
      <c r="F439" s="250"/>
      <c r="G439" s="251"/>
      <c r="H439" s="252"/>
      <c r="I439" s="246"/>
      <c r="K439" s="246"/>
      <c r="M439" s="247" t="s">
        <v>715</v>
      </c>
      <c r="O439" s="235"/>
    </row>
    <row r="440" spans="1:80" x14ac:dyDescent="0.2">
      <c r="A440" s="236">
        <v>188</v>
      </c>
      <c r="B440" s="237" t="s">
        <v>716</v>
      </c>
      <c r="C440" s="238" t="s">
        <v>717</v>
      </c>
      <c r="D440" s="239" t="s">
        <v>711</v>
      </c>
      <c r="E440" s="240">
        <v>167.166</v>
      </c>
      <c r="F440" s="240">
        <v>0</v>
      </c>
      <c r="G440" s="241">
        <f>E440*F440</f>
        <v>0</v>
      </c>
      <c r="H440" s="242">
        <v>1E-3</v>
      </c>
      <c r="I440" s="243">
        <f>E440*H440</f>
        <v>0.16716600000000001</v>
      </c>
      <c r="J440" s="242"/>
      <c r="K440" s="243">
        <f>E440*J440</f>
        <v>0</v>
      </c>
      <c r="O440" s="235">
        <v>2</v>
      </c>
      <c r="AA440" s="214">
        <v>3</v>
      </c>
      <c r="AB440" s="214">
        <v>7</v>
      </c>
      <c r="AC440" s="214">
        <v>58582139</v>
      </c>
      <c r="AZ440" s="214">
        <v>2</v>
      </c>
      <c r="BA440" s="214">
        <f>IF(AZ440=1,G440,0)</f>
        <v>0</v>
      </c>
      <c r="BB440" s="214">
        <f>IF(AZ440=2,G440,0)</f>
        <v>0</v>
      </c>
      <c r="BC440" s="214">
        <f>IF(AZ440=3,G440,0)</f>
        <v>0</v>
      </c>
      <c r="BD440" s="214">
        <f>IF(AZ440=4,G440,0)</f>
        <v>0</v>
      </c>
      <c r="BE440" s="214">
        <f>IF(AZ440=5,G440,0)</f>
        <v>0</v>
      </c>
      <c r="CA440" s="235">
        <v>3</v>
      </c>
      <c r="CB440" s="235">
        <v>7</v>
      </c>
    </row>
    <row r="441" spans="1:80" x14ac:dyDescent="0.2">
      <c r="A441" s="244"/>
      <c r="B441" s="245"/>
      <c r="C441" s="491" t="s">
        <v>718</v>
      </c>
      <c r="D441" s="492"/>
      <c r="E441" s="492"/>
      <c r="F441" s="492"/>
      <c r="G441" s="493"/>
      <c r="I441" s="246"/>
      <c r="K441" s="246"/>
      <c r="L441" s="247" t="s">
        <v>718</v>
      </c>
      <c r="O441" s="235">
        <v>3</v>
      </c>
    </row>
    <row r="442" spans="1:80" x14ac:dyDescent="0.2">
      <c r="A442" s="244"/>
      <c r="B442" s="245"/>
      <c r="C442" s="491" t="s">
        <v>719</v>
      </c>
      <c r="D442" s="492"/>
      <c r="E442" s="492"/>
      <c r="F442" s="492"/>
      <c r="G442" s="493"/>
      <c r="I442" s="246"/>
      <c r="K442" s="246"/>
      <c r="L442" s="247" t="s">
        <v>719</v>
      </c>
      <c r="O442" s="235">
        <v>3</v>
      </c>
    </row>
    <row r="443" spans="1:80" x14ac:dyDescent="0.2">
      <c r="A443" s="244"/>
      <c r="B443" s="248"/>
      <c r="C443" s="489" t="s">
        <v>720</v>
      </c>
      <c r="D443" s="490"/>
      <c r="E443" s="249">
        <v>167.166</v>
      </c>
      <c r="F443" s="250"/>
      <c r="G443" s="251"/>
      <c r="H443" s="252"/>
      <c r="I443" s="246"/>
      <c r="K443" s="246"/>
      <c r="M443" s="247" t="s">
        <v>720</v>
      </c>
      <c r="O443" s="235"/>
    </row>
    <row r="444" spans="1:80" x14ac:dyDescent="0.2">
      <c r="A444" s="236">
        <v>189</v>
      </c>
      <c r="B444" s="237" t="s">
        <v>721</v>
      </c>
      <c r="C444" s="238" t="s">
        <v>722</v>
      </c>
      <c r="D444" s="239" t="s">
        <v>114</v>
      </c>
      <c r="E444" s="240">
        <v>37.542999999999999</v>
      </c>
      <c r="F444" s="240">
        <v>0</v>
      </c>
      <c r="G444" s="241">
        <f>E444*F444</f>
        <v>0</v>
      </c>
      <c r="H444" s="242">
        <v>1.7999999999999999E-2</v>
      </c>
      <c r="I444" s="243">
        <f>E444*H444</f>
        <v>0.67577399999999999</v>
      </c>
      <c r="J444" s="242"/>
      <c r="K444" s="243">
        <f>E444*J444</f>
        <v>0</v>
      </c>
      <c r="O444" s="235">
        <v>2</v>
      </c>
      <c r="AA444" s="214">
        <v>12</v>
      </c>
      <c r="AB444" s="214">
        <v>1</v>
      </c>
      <c r="AC444" s="214">
        <v>200</v>
      </c>
      <c r="AZ444" s="214">
        <v>2</v>
      </c>
      <c r="BA444" s="214">
        <f>IF(AZ444=1,G444,0)</f>
        <v>0</v>
      </c>
      <c r="BB444" s="214">
        <f>IF(AZ444=2,G444,0)</f>
        <v>0</v>
      </c>
      <c r="BC444" s="214">
        <f>IF(AZ444=3,G444,0)</f>
        <v>0</v>
      </c>
      <c r="BD444" s="214">
        <f>IF(AZ444=4,G444,0)</f>
        <v>0</v>
      </c>
      <c r="BE444" s="214">
        <f>IF(AZ444=5,G444,0)</f>
        <v>0</v>
      </c>
      <c r="CA444" s="235">
        <v>12</v>
      </c>
      <c r="CB444" s="235">
        <v>1</v>
      </c>
    </row>
    <row r="445" spans="1:80" x14ac:dyDescent="0.2">
      <c r="A445" s="244"/>
      <c r="B445" s="245"/>
      <c r="C445" s="491" t="s">
        <v>723</v>
      </c>
      <c r="D445" s="492"/>
      <c r="E445" s="492"/>
      <c r="F445" s="492"/>
      <c r="G445" s="493"/>
      <c r="I445" s="246"/>
      <c r="K445" s="246"/>
      <c r="L445" s="247" t="s">
        <v>723</v>
      </c>
      <c r="O445" s="235">
        <v>3</v>
      </c>
    </row>
    <row r="446" spans="1:80" x14ac:dyDescent="0.2">
      <c r="A446" s="244"/>
      <c r="B446" s="248"/>
      <c r="C446" s="489" t="s">
        <v>724</v>
      </c>
      <c r="D446" s="490"/>
      <c r="E446" s="249">
        <v>30.943000000000001</v>
      </c>
      <c r="F446" s="250"/>
      <c r="G446" s="251"/>
      <c r="H446" s="252"/>
      <c r="I446" s="246"/>
      <c r="K446" s="246"/>
      <c r="M446" s="247" t="s">
        <v>724</v>
      </c>
      <c r="O446" s="235"/>
    </row>
    <row r="447" spans="1:80" x14ac:dyDescent="0.2">
      <c r="A447" s="244"/>
      <c r="B447" s="248"/>
      <c r="C447" s="489" t="s">
        <v>725</v>
      </c>
      <c r="D447" s="490"/>
      <c r="E447" s="249">
        <v>3.3</v>
      </c>
      <c r="F447" s="250"/>
      <c r="G447" s="251"/>
      <c r="H447" s="252"/>
      <c r="I447" s="246"/>
      <c r="K447" s="246"/>
      <c r="M447" s="247" t="s">
        <v>725</v>
      </c>
      <c r="O447" s="235"/>
    </row>
    <row r="448" spans="1:80" x14ac:dyDescent="0.2">
      <c r="A448" s="244"/>
      <c r="B448" s="248"/>
      <c r="C448" s="489" t="s">
        <v>726</v>
      </c>
      <c r="D448" s="490"/>
      <c r="E448" s="249">
        <v>3.3</v>
      </c>
      <c r="F448" s="250"/>
      <c r="G448" s="251"/>
      <c r="H448" s="252"/>
      <c r="I448" s="246"/>
      <c r="K448" s="246"/>
      <c r="M448" s="247" t="s">
        <v>726</v>
      </c>
      <c r="O448" s="235"/>
    </row>
    <row r="449" spans="1:80" x14ac:dyDescent="0.2">
      <c r="A449" s="236">
        <v>190</v>
      </c>
      <c r="B449" s="237" t="s">
        <v>727</v>
      </c>
      <c r="C449" s="238" t="s">
        <v>728</v>
      </c>
      <c r="D449" s="239" t="s">
        <v>347</v>
      </c>
      <c r="E449" s="240">
        <v>1.348916</v>
      </c>
      <c r="F449" s="240">
        <v>0</v>
      </c>
      <c r="G449" s="241">
        <f>E449*F449</f>
        <v>0</v>
      </c>
      <c r="H449" s="242">
        <v>0</v>
      </c>
      <c r="I449" s="243">
        <f>E449*H449</f>
        <v>0</v>
      </c>
      <c r="J449" s="242"/>
      <c r="K449" s="243">
        <f>E449*J449</f>
        <v>0</v>
      </c>
      <c r="O449" s="235">
        <v>2</v>
      </c>
      <c r="AA449" s="214">
        <v>7</v>
      </c>
      <c r="AB449" s="214">
        <v>1001</v>
      </c>
      <c r="AC449" s="214">
        <v>5</v>
      </c>
      <c r="AZ449" s="214">
        <v>2</v>
      </c>
      <c r="BA449" s="214">
        <f>IF(AZ449=1,G449,0)</f>
        <v>0</v>
      </c>
      <c r="BB449" s="214">
        <f>IF(AZ449=2,G449,0)</f>
        <v>0</v>
      </c>
      <c r="BC449" s="214">
        <f>IF(AZ449=3,G449,0)</f>
        <v>0</v>
      </c>
      <c r="BD449" s="214">
        <f>IF(AZ449=4,G449,0)</f>
        <v>0</v>
      </c>
      <c r="BE449" s="214">
        <f>IF(AZ449=5,G449,0)</f>
        <v>0</v>
      </c>
      <c r="CA449" s="235">
        <v>7</v>
      </c>
      <c r="CB449" s="235">
        <v>1001</v>
      </c>
    </row>
    <row r="450" spans="1:80" x14ac:dyDescent="0.2">
      <c r="A450" s="253"/>
      <c r="B450" s="254" t="s">
        <v>101</v>
      </c>
      <c r="C450" s="255" t="s">
        <v>691</v>
      </c>
      <c r="D450" s="256"/>
      <c r="E450" s="257"/>
      <c r="F450" s="258"/>
      <c r="G450" s="259">
        <f>SUM(G419:G449)</f>
        <v>0</v>
      </c>
      <c r="H450" s="260"/>
      <c r="I450" s="261">
        <f>SUM(I419:I449)</f>
        <v>1.0100660000000001</v>
      </c>
      <c r="J450" s="260"/>
      <c r="K450" s="261">
        <f>SUM(K419:K449)</f>
        <v>0</v>
      </c>
      <c r="O450" s="235">
        <v>4</v>
      </c>
      <c r="BA450" s="262">
        <f>SUM(BA419:BA449)</f>
        <v>0</v>
      </c>
      <c r="BB450" s="262">
        <f>SUM(BB419:BB449)</f>
        <v>0</v>
      </c>
      <c r="BC450" s="262">
        <f>SUM(BC419:BC449)</f>
        <v>0</v>
      </c>
      <c r="BD450" s="262">
        <f>SUM(BD419:BD449)</f>
        <v>0</v>
      </c>
      <c r="BE450" s="262">
        <f>SUM(BE419:BE449)</f>
        <v>0</v>
      </c>
    </row>
    <row r="451" spans="1:80" x14ac:dyDescent="0.2">
      <c r="A451" s="227" t="s">
        <v>97</v>
      </c>
      <c r="B451" s="228" t="s">
        <v>729</v>
      </c>
      <c r="C451" s="229" t="s">
        <v>730</v>
      </c>
      <c r="D451" s="230"/>
      <c r="E451" s="231"/>
      <c r="F451" s="231"/>
      <c r="G451" s="232"/>
      <c r="H451" s="233"/>
      <c r="I451" s="234"/>
      <c r="J451" s="233"/>
      <c r="K451" s="234"/>
      <c r="O451" s="235">
        <v>1</v>
      </c>
    </row>
    <row r="452" spans="1:80" ht="22.5" x14ac:dyDescent="0.2">
      <c r="A452" s="236">
        <v>191</v>
      </c>
      <c r="B452" s="237" t="s">
        <v>1059</v>
      </c>
      <c r="C452" s="238" t="s">
        <v>1060</v>
      </c>
      <c r="D452" s="239" t="s">
        <v>114</v>
      </c>
      <c r="E452" s="240">
        <v>219.06</v>
      </c>
      <c r="F452" s="240">
        <v>0</v>
      </c>
      <c r="G452" s="241">
        <f>E452*F452</f>
        <v>0</v>
      </c>
      <c r="H452" s="242">
        <v>0</v>
      </c>
      <c r="I452" s="243">
        <f>E452*H452</f>
        <v>0</v>
      </c>
      <c r="J452" s="242">
        <v>-1E-3</v>
      </c>
      <c r="K452" s="243">
        <f>E452*J452</f>
        <v>-0.21906</v>
      </c>
      <c r="O452" s="235">
        <v>2</v>
      </c>
      <c r="AA452" s="214">
        <v>1</v>
      </c>
      <c r="AB452" s="214">
        <v>0</v>
      </c>
      <c r="AC452" s="214">
        <v>0</v>
      </c>
      <c r="AZ452" s="214">
        <v>2</v>
      </c>
      <c r="BA452" s="214">
        <f>IF(AZ452=1,G452,0)</f>
        <v>0</v>
      </c>
      <c r="BB452" s="214">
        <f>IF(AZ452=2,G452,0)</f>
        <v>0</v>
      </c>
      <c r="BC452" s="214">
        <f>IF(AZ452=3,G452,0)</f>
        <v>0</v>
      </c>
      <c r="BD452" s="214">
        <f>IF(AZ452=4,G452,0)</f>
        <v>0</v>
      </c>
      <c r="BE452" s="214">
        <f>IF(AZ452=5,G452,0)</f>
        <v>0</v>
      </c>
      <c r="CA452" s="235">
        <v>1</v>
      </c>
      <c r="CB452" s="235">
        <v>0</v>
      </c>
    </row>
    <row r="453" spans="1:80" x14ac:dyDescent="0.2">
      <c r="A453" s="244"/>
      <c r="B453" s="248"/>
      <c r="C453" s="489" t="s">
        <v>278</v>
      </c>
      <c r="D453" s="490"/>
      <c r="E453" s="249">
        <v>219.06</v>
      </c>
      <c r="F453" s="250"/>
      <c r="G453" s="251"/>
      <c r="H453" s="252"/>
      <c r="I453" s="246"/>
      <c r="K453" s="246"/>
      <c r="M453" s="247" t="s">
        <v>278</v>
      </c>
      <c r="O453" s="235"/>
    </row>
    <row r="454" spans="1:80" ht="45" x14ac:dyDescent="0.2">
      <c r="A454" s="236">
        <v>192</v>
      </c>
      <c r="B454" s="237" t="s">
        <v>1061</v>
      </c>
      <c r="C454" s="238" t="s">
        <v>1062</v>
      </c>
      <c r="D454" s="239" t="s">
        <v>114</v>
      </c>
      <c r="E454" s="240">
        <v>169.6</v>
      </c>
      <c r="F454" s="240">
        <v>0</v>
      </c>
      <c r="G454" s="241">
        <f>E454*F454</f>
        <v>0</v>
      </c>
      <c r="H454" s="242">
        <v>4.2300000000000003E-3</v>
      </c>
      <c r="I454" s="243">
        <f>E454*H454</f>
        <v>0.71740800000000005</v>
      </c>
      <c r="J454" s="242">
        <v>0</v>
      </c>
      <c r="K454" s="243">
        <f>E454*J454</f>
        <v>0</v>
      </c>
      <c r="O454" s="235">
        <v>2</v>
      </c>
      <c r="AA454" s="214">
        <v>2</v>
      </c>
      <c r="AB454" s="214">
        <v>7</v>
      </c>
      <c r="AC454" s="214">
        <v>7</v>
      </c>
      <c r="AZ454" s="214">
        <v>2</v>
      </c>
      <c r="BA454" s="214">
        <f>IF(AZ454=1,G454,0)</f>
        <v>0</v>
      </c>
      <c r="BB454" s="214">
        <f>IF(AZ454=2,G454,0)</f>
        <v>0</v>
      </c>
      <c r="BC454" s="214">
        <f>IF(AZ454=3,G454,0)</f>
        <v>0</v>
      </c>
      <c r="BD454" s="214">
        <f>IF(AZ454=4,G454,0)</f>
        <v>0</v>
      </c>
      <c r="BE454" s="214">
        <f>IF(AZ454=5,G454,0)</f>
        <v>0</v>
      </c>
      <c r="CA454" s="235">
        <v>2</v>
      </c>
      <c r="CB454" s="235">
        <v>7</v>
      </c>
    </row>
    <row r="455" spans="1:80" x14ac:dyDescent="0.2">
      <c r="A455" s="244"/>
      <c r="B455" s="248"/>
      <c r="C455" s="489" t="s">
        <v>732</v>
      </c>
      <c r="D455" s="490"/>
      <c r="E455" s="249">
        <v>169.6</v>
      </c>
      <c r="F455" s="250"/>
      <c r="G455" s="251"/>
      <c r="H455" s="252"/>
      <c r="I455" s="246"/>
      <c r="K455" s="246"/>
      <c r="M455" s="247" t="s">
        <v>732</v>
      </c>
      <c r="O455" s="235"/>
    </row>
    <row r="456" spans="1:80" x14ac:dyDescent="0.2">
      <c r="A456" s="236">
        <v>193</v>
      </c>
      <c r="B456" s="237" t="s">
        <v>733</v>
      </c>
      <c r="C456" s="238" t="s">
        <v>734</v>
      </c>
      <c r="D456" s="239" t="s">
        <v>114</v>
      </c>
      <c r="E456" s="240">
        <v>2.16</v>
      </c>
      <c r="F456" s="240">
        <v>0</v>
      </c>
      <c r="G456" s="241">
        <f>E456*F456</f>
        <v>0</v>
      </c>
      <c r="H456" s="242">
        <v>2.1000000000000001E-4</v>
      </c>
      <c r="I456" s="243">
        <f>E456*H456</f>
        <v>4.5360000000000008E-4</v>
      </c>
      <c r="J456" s="242"/>
      <c r="K456" s="243">
        <f>E456*J456</f>
        <v>0</v>
      </c>
      <c r="O456" s="235">
        <v>2</v>
      </c>
      <c r="AA456" s="214">
        <v>12</v>
      </c>
      <c r="AB456" s="214">
        <v>0</v>
      </c>
      <c r="AC456" s="214">
        <v>457</v>
      </c>
      <c r="AZ456" s="214">
        <v>2</v>
      </c>
      <c r="BA456" s="214">
        <f>IF(AZ456=1,G456,0)</f>
        <v>0</v>
      </c>
      <c r="BB456" s="214">
        <f>IF(AZ456=2,G456,0)</f>
        <v>0</v>
      </c>
      <c r="BC456" s="214">
        <f>IF(AZ456=3,G456,0)</f>
        <v>0</v>
      </c>
      <c r="BD456" s="214">
        <f>IF(AZ456=4,G456,0)</f>
        <v>0</v>
      </c>
      <c r="BE456" s="214">
        <f>IF(AZ456=5,G456,0)</f>
        <v>0</v>
      </c>
      <c r="CA456" s="235">
        <v>12</v>
      </c>
      <c r="CB456" s="235">
        <v>0</v>
      </c>
    </row>
    <row r="457" spans="1:80" ht="22.5" x14ac:dyDescent="0.2">
      <c r="A457" s="244"/>
      <c r="B457" s="245"/>
      <c r="C457" s="491" t="s">
        <v>735</v>
      </c>
      <c r="D457" s="492"/>
      <c r="E457" s="492"/>
      <c r="F457" s="492"/>
      <c r="G457" s="493"/>
      <c r="I457" s="246"/>
      <c r="K457" s="246"/>
      <c r="L457" s="247" t="s">
        <v>735</v>
      </c>
      <c r="O457" s="235">
        <v>3</v>
      </c>
    </row>
    <row r="458" spans="1:80" x14ac:dyDescent="0.2">
      <c r="A458" s="244"/>
      <c r="B458" s="248"/>
      <c r="C458" s="489" t="s">
        <v>736</v>
      </c>
      <c r="D458" s="490"/>
      <c r="E458" s="249">
        <v>2.16</v>
      </c>
      <c r="F458" s="250"/>
      <c r="G458" s="251"/>
      <c r="H458" s="252"/>
      <c r="I458" s="246"/>
      <c r="K458" s="246"/>
      <c r="M458" s="247" t="s">
        <v>736</v>
      </c>
      <c r="O458" s="235"/>
    </row>
    <row r="459" spans="1:80" x14ac:dyDescent="0.2">
      <c r="A459" s="236">
        <v>194</v>
      </c>
      <c r="B459" s="237" t="s">
        <v>737</v>
      </c>
      <c r="C459" s="238" t="s">
        <v>738</v>
      </c>
      <c r="D459" s="239" t="s">
        <v>347</v>
      </c>
      <c r="E459" s="240">
        <v>4.5360000000000002E-4</v>
      </c>
      <c r="F459" s="240">
        <v>0</v>
      </c>
      <c r="G459" s="241">
        <f>E459*F459</f>
        <v>0</v>
      </c>
      <c r="H459" s="242">
        <v>0</v>
      </c>
      <c r="I459" s="243">
        <f>E459*H459</f>
        <v>0</v>
      </c>
      <c r="J459" s="242"/>
      <c r="K459" s="243">
        <f>E459*J459</f>
        <v>0</v>
      </c>
      <c r="O459" s="235">
        <v>2</v>
      </c>
      <c r="AA459" s="214">
        <v>7</v>
      </c>
      <c r="AB459" s="214">
        <v>1001</v>
      </c>
      <c r="AC459" s="214">
        <v>5</v>
      </c>
      <c r="AZ459" s="214">
        <v>2</v>
      </c>
      <c r="BA459" s="214">
        <f>IF(AZ459=1,G459,0)</f>
        <v>0</v>
      </c>
      <c r="BB459" s="214">
        <f>IF(AZ459=2,G459,0)</f>
        <v>0</v>
      </c>
      <c r="BC459" s="214">
        <f>IF(AZ459=3,G459,0)</f>
        <v>0</v>
      </c>
      <c r="BD459" s="214">
        <f>IF(AZ459=4,G459,0)</f>
        <v>0</v>
      </c>
      <c r="BE459" s="214">
        <f>IF(AZ459=5,G459,0)</f>
        <v>0</v>
      </c>
      <c r="CA459" s="235">
        <v>7</v>
      </c>
      <c r="CB459" s="235">
        <v>1001</v>
      </c>
    </row>
    <row r="460" spans="1:80" x14ac:dyDescent="0.2">
      <c r="A460" s="253"/>
      <c r="B460" s="254" t="s">
        <v>101</v>
      </c>
      <c r="C460" s="255" t="s">
        <v>731</v>
      </c>
      <c r="D460" s="256"/>
      <c r="E460" s="257"/>
      <c r="F460" s="258"/>
      <c r="G460" s="259">
        <f>SUM(G451:G459)</f>
        <v>0</v>
      </c>
      <c r="H460" s="260"/>
      <c r="I460" s="261">
        <f>SUM(I451:I459)</f>
        <v>0.7178616000000001</v>
      </c>
      <c r="J460" s="260"/>
      <c r="K460" s="261">
        <f>SUM(K451:K459)</f>
        <v>-0.21906</v>
      </c>
      <c r="O460" s="235">
        <v>4</v>
      </c>
      <c r="BA460" s="262">
        <f>SUM(BA451:BA459)</f>
        <v>0</v>
      </c>
      <c r="BB460" s="262">
        <f>SUM(BB451:BB459)</f>
        <v>0</v>
      </c>
      <c r="BC460" s="262">
        <f>SUM(BC451:BC459)</f>
        <v>0</v>
      </c>
      <c r="BD460" s="262">
        <f>SUM(BD451:BD459)</f>
        <v>0</v>
      </c>
      <c r="BE460" s="262">
        <f>SUM(BE451:BE459)</f>
        <v>0</v>
      </c>
    </row>
    <row r="461" spans="1:80" x14ac:dyDescent="0.2">
      <c r="A461" s="227" t="s">
        <v>97</v>
      </c>
      <c r="B461" s="228" t="s">
        <v>739</v>
      </c>
      <c r="C461" s="229" t="s">
        <v>740</v>
      </c>
      <c r="D461" s="230"/>
      <c r="E461" s="231"/>
      <c r="F461" s="231"/>
      <c r="G461" s="232"/>
      <c r="H461" s="233"/>
      <c r="I461" s="234"/>
      <c r="J461" s="233"/>
      <c r="K461" s="234"/>
      <c r="O461" s="235">
        <v>1</v>
      </c>
    </row>
    <row r="462" spans="1:80" x14ac:dyDescent="0.2">
      <c r="A462" s="236">
        <v>195</v>
      </c>
      <c r="B462" s="237" t="s">
        <v>742</v>
      </c>
      <c r="C462" s="238" t="s">
        <v>743</v>
      </c>
      <c r="D462" s="239" t="s">
        <v>114</v>
      </c>
      <c r="E462" s="240">
        <v>61.12</v>
      </c>
      <c r="F462" s="240">
        <v>0</v>
      </c>
      <c r="G462" s="241">
        <f>E462*F462</f>
        <v>0</v>
      </c>
      <c r="H462" s="242">
        <v>0</v>
      </c>
      <c r="I462" s="243">
        <f>E462*H462</f>
        <v>0</v>
      </c>
      <c r="J462" s="242">
        <v>0</v>
      </c>
      <c r="K462" s="243">
        <f>E462*J462</f>
        <v>0</v>
      </c>
      <c r="O462" s="235">
        <v>2</v>
      </c>
      <c r="AA462" s="214">
        <v>1</v>
      </c>
      <c r="AB462" s="214">
        <v>7</v>
      </c>
      <c r="AC462" s="214">
        <v>7</v>
      </c>
      <c r="AZ462" s="214">
        <v>2</v>
      </c>
      <c r="BA462" s="214">
        <f>IF(AZ462=1,G462,0)</f>
        <v>0</v>
      </c>
      <c r="BB462" s="214">
        <f>IF(AZ462=2,G462,0)</f>
        <v>0</v>
      </c>
      <c r="BC462" s="214">
        <f>IF(AZ462=3,G462,0)</f>
        <v>0</v>
      </c>
      <c r="BD462" s="214">
        <f>IF(AZ462=4,G462,0)</f>
        <v>0</v>
      </c>
      <c r="BE462" s="214">
        <f>IF(AZ462=5,G462,0)</f>
        <v>0</v>
      </c>
      <c r="CA462" s="235">
        <v>1</v>
      </c>
      <c r="CB462" s="235">
        <v>7</v>
      </c>
    </row>
    <row r="463" spans="1:80" x14ac:dyDescent="0.2">
      <c r="A463" s="244"/>
      <c r="B463" s="248"/>
      <c r="C463" s="489" t="s">
        <v>744</v>
      </c>
      <c r="D463" s="490"/>
      <c r="E463" s="249">
        <v>18.64</v>
      </c>
      <c r="F463" s="250"/>
      <c r="G463" s="251"/>
      <c r="H463" s="252"/>
      <c r="I463" s="246"/>
      <c r="K463" s="246"/>
      <c r="M463" s="247" t="s">
        <v>744</v>
      </c>
      <c r="O463" s="235"/>
    </row>
    <row r="464" spans="1:80" x14ac:dyDescent="0.2">
      <c r="A464" s="244"/>
      <c r="B464" s="248"/>
      <c r="C464" s="489" t="s">
        <v>745</v>
      </c>
      <c r="D464" s="490"/>
      <c r="E464" s="249">
        <v>7.2</v>
      </c>
      <c r="F464" s="250"/>
      <c r="G464" s="251"/>
      <c r="H464" s="252"/>
      <c r="I464" s="246"/>
      <c r="K464" s="246"/>
      <c r="M464" s="247" t="s">
        <v>745</v>
      </c>
      <c r="O464" s="235"/>
    </row>
    <row r="465" spans="1:80" x14ac:dyDescent="0.2">
      <c r="A465" s="244"/>
      <c r="B465" s="248"/>
      <c r="C465" s="489" t="s">
        <v>746</v>
      </c>
      <c r="D465" s="490"/>
      <c r="E465" s="249">
        <v>9.08</v>
      </c>
      <c r="F465" s="250"/>
      <c r="G465" s="251"/>
      <c r="H465" s="252"/>
      <c r="I465" s="246"/>
      <c r="K465" s="246"/>
      <c r="M465" s="247" t="s">
        <v>746</v>
      </c>
      <c r="O465" s="235"/>
    </row>
    <row r="466" spans="1:80" x14ac:dyDescent="0.2">
      <c r="A466" s="244"/>
      <c r="B466" s="248"/>
      <c r="C466" s="489" t="s">
        <v>747</v>
      </c>
      <c r="D466" s="490"/>
      <c r="E466" s="249">
        <v>-3.2</v>
      </c>
      <c r="F466" s="250"/>
      <c r="G466" s="251"/>
      <c r="H466" s="252"/>
      <c r="I466" s="246"/>
      <c r="K466" s="246"/>
      <c r="M466" s="247" t="s">
        <v>747</v>
      </c>
      <c r="O466" s="235"/>
    </row>
    <row r="467" spans="1:80" x14ac:dyDescent="0.2">
      <c r="A467" s="244"/>
      <c r="B467" s="248"/>
      <c r="C467" s="489" t="s">
        <v>748</v>
      </c>
      <c r="D467" s="490"/>
      <c r="E467" s="249">
        <v>15.2</v>
      </c>
      <c r="F467" s="250"/>
      <c r="G467" s="251"/>
      <c r="H467" s="252"/>
      <c r="I467" s="246"/>
      <c r="K467" s="246"/>
      <c r="M467" s="247" t="s">
        <v>748</v>
      </c>
      <c r="O467" s="235"/>
    </row>
    <row r="468" spans="1:80" x14ac:dyDescent="0.2">
      <c r="A468" s="244"/>
      <c r="B468" s="248"/>
      <c r="C468" s="489" t="s">
        <v>749</v>
      </c>
      <c r="D468" s="490"/>
      <c r="E468" s="249">
        <v>3.2</v>
      </c>
      <c r="F468" s="250"/>
      <c r="G468" s="251"/>
      <c r="H468" s="252"/>
      <c r="I468" s="246"/>
      <c r="K468" s="246"/>
      <c r="M468" s="247" t="s">
        <v>749</v>
      </c>
      <c r="O468" s="235"/>
    </row>
    <row r="469" spans="1:80" x14ac:dyDescent="0.2">
      <c r="A469" s="244"/>
      <c r="B469" s="248"/>
      <c r="C469" s="489" t="s">
        <v>750</v>
      </c>
      <c r="D469" s="490"/>
      <c r="E469" s="249">
        <v>13.8</v>
      </c>
      <c r="F469" s="250"/>
      <c r="G469" s="251"/>
      <c r="H469" s="252"/>
      <c r="I469" s="246"/>
      <c r="K469" s="246"/>
      <c r="M469" s="247" t="s">
        <v>750</v>
      </c>
      <c r="O469" s="235"/>
    </row>
    <row r="470" spans="1:80" x14ac:dyDescent="0.2">
      <c r="A470" s="244"/>
      <c r="B470" s="248"/>
      <c r="C470" s="489" t="s">
        <v>751</v>
      </c>
      <c r="D470" s="490"/>
      <c r="E470" s="249">
        <v>-1.6</v>
      </c>
      <c r="F470" s="250"/>
      <c r="G470" s="251"/>
      <c r="H470" s="252"/>
      <c r="I470" s="246"/>
      <c r="K470" s="246"/>
      <c r="M470" s="247" t="s">
        <v>751</v>
      </c>
      <c r="O470" s="235"/>
    </row>
    <row r="471" spans="1:80" x14ac:dyDescent="0.2">
      <c r="A471" s="244"/>
      <c r="B471" s="248"/>
      <c r="C471" s="489" t="s">
        <v>752</v>
      </c>
      <c r="D471" s="490"/>
      <c r="E471" s="249">
        <v>-1.2</v>
      </c>
      <c r="F471" s="250"/>
      <c r="G471" s="251"/>
      <c r="H471" s="252"/>
      <c r="I471" s="246"/>
      <c r="K471" s="246"/>
      <c r="M471" s="247" t="s">
        <v>752</v>
      </c>
      <c r="O471" s="235"/>
    </row>
    <row r="472" spans="1:80" x14ac:dyDescent="0.2">
      <c r="A472" s="236">
        <v>196</v>
      </c>
      <c r="B472" s="237" t="s">
        <v>753</v>
      </c>
      <c r="C472" s="238" t="s">
        <v>754</v>
      </c>
      <c r="D472" s="239" t="s">
        <v>114</v>
      </c>
      <c r="E472" s="240">
        <v>61.12</v>
      </c>
      <c r="F472" s="240">
        <v>0</v>
      </c>
      <c r="G472" s="241">
        <f>E472*F472</f>
        <v>0</v>
      </c>
      <c r="H472" s="242">
        <v>0</v>
      </c>
      <c r="I472" s="243">
        <f>E472*H472</f>
        <v>0</v>
      </c>
      <c r="J472" s="242">
        <v>0</v>
      </c>
      <c r="K472" s="243">
        <f>E472*J472</f>
        <v>0</v>
      </c>
      <c r="O472" s="235">
        <v>2</v>
      </c>
      <c r="AA472" s="214">
        <v>1</v>
      </c>
      <c r="AB472" s="214">
        <v>7</v>
      </c>
      <c r="AC472" s="214">
        <v>7</v>
      </c>
      <c r="AZ472" s="214">
        <v>2</v>
      </c>
      <c r="BA472" s="214">
        <f>IF(AZ472=1,G472,0)</f>
        <v>0</v>
      </c>
      <c r="BB472" s="214">
        <f>IF(AZ472=2,G472,0)</f>
        <v>0</v>
      </c>
      <c r="BC472" s="214">
        <f>IF(AZ472=3,G472,0)</f>
        <v>0</v>
      </c>
      <c r="BD472" s="214">
        <f>IF(AZ472=4,G472,0)</f>
        <v>0</v>
      </c>
      <c r="BE472" s="214">
        <f>IF(AZ472=5,G472,0)</f>
        <v>0</v>
      </c>
      <c r="CA472" s="235">
        <v>1</v>
      </c>
      <c r="CB472" s="235">
        <v>7</v>
      </c>
    </row>
    <row r="473" spans="1:80" x14ac:dyDescent="0.2">
      <c r="A473" s="236">
        <v>197</v>
      </c>
      <c r="B473" s="237" t="s">
        <v>755</v>
      </c>
      <c r="C473" s="238" t="s">
        <v>756</v>
      </c>
      <c r="D473" s="239" t="s">
        <v>206</v>
      </c>
      <c r="E473" s="240">
        <v>45</v>
      </c>
      <c r="F473" s="240">
        <v>0</v>
      </c>
      <c r="G473" s="241">
        <f>E473*F473</f>
        <v>0</v>
      </c>
      <c r="H473" s="242">
        <v>0</v>
      </c>
      <c r="I473" s="243">
        <f>E473*H473</f>
        <v>0</v>
      </c>
      <c r="J473" s="242">
        <v>0</v>
      </c>
      <c r="K473" s="243">
        <f>E473*J473</f>
        <v>0</v>
      </c>
      <c r="O473" s="235">
        <v>2</v>
      </c>
      <c r="AA473" s="214">
        <v>1</v>
      </c>
      <c r="AB473" s="214">
        <v>7</v>
      </c>
      <c r="AC473" s="214">
        <v>7</v>
      </c>
      <c r="AZ473" s="214">
        <v>2</v>
      </c>
      <c r="BA473" s="214">
        <f>IF(AZ473=1,G473,0)</f>
        <v>0</v>
      </c>
      <c r="BB473" s="214">
        <f>IF(AZ473=2,G473,0)</f>
        <v>0</v>
      </c>
      <c r="BC473" s="214">
        <f>IF(AZ473=3,G473,0)</f>
        <v>0</v>
      </c>
      <c r="BD473" s="214">
        <f>IF(AZ473=4,G473,0)</f>
        <v>0</v>
      </c>
      <c r="BE473" s="214">
        <f>IF(AZ473=5,G473,0)</f>
        <v>0</v>
      </c>
      <c r="CA473" s="235">
        <v>1</v>
      </c>
      <c r="CB473" s="235">
        <v>7</v>
      </c>
    </row>
    <row r="474" spans="1:80" x14ac:dyDescent="0.2">
      <c r="A474" s="236">
        <v>198</v>
      </c>
      <c r="B474" s="237" t="s">
        <v>757</v>
      </c>
      <c r="C474" s="238" t="s">
        <v>758</v>
      </c>
      <c r="D474" s="239" t="s">
        <v>114</v>
      </c>
      <c r="E474" s="240">
        <v>61.12</v>
      </c>
      <c r="F474" s="240">
        <v>0</v>
      </c>
      <c r="G474" s="241">
        <f>E474*F474</f>
        <v>0</v>
      </c>
      <c r="H474" s="242">
        <v>0</v>
      </c>
      <c r="I474" s="243">
        <f>E474*H474</f>
        <v>0</v>
      </c>
      <c r="J474" s="242">
        <v>0</v>
      </c>
      <c r="K474" s="243">
        <f>E474*J474</f>
        <v>0</v>
      </c>
      <c r="O474" s="235">
        <v>2</v>
      </c>
      <c r="AA474" s="214">
        <v>1</v>
      </c>
      <c r="AB474" s="214">
        <v>0</v>
      </c>
      <c r="AC474" s="214">
        <v>0</v>
      </c>
      <c r="AZ474" s="214">
        <v>2</v>
      </c>
      <c r="BA474" s="214">
        <f>IF(AZ474=1,G474,0)</f>
        <v>0</v>
      </c>
      <c r="BB474" s="214">
        <f>IF(AZ474=2,G474,0)</f>
        <v>0</v>
      </c>
      <c r="BC474" s="214">
        <f>IF(AZ474=3,G474,0)</f>
        <v>0</v>
      </c>
      <c r="BD474" s="214">
        <f>IF(AZ474=4,G474,0)</f>
        <v>0</v>
      </c>
      <c r="BE474" s="214">
        <f>IF(AZ474=5,G474,0)</f>
        <v>0</v>
      </c>
      <c r="CA474" s="235">
        <v>1</v>
      </c>
      <c r="CB474" s="235">
        <v>0</v>
      </c>
    </row>
    <row r="475" spans="1:80" ht="22.5" x14ac:dyDescent="0.2">
      <c r="A475" s="244"/>
      <c r="B475" s="245"/>
      <c r="C475" s="491" t="s">
        <v>759</v>
      </c>
      <c r="D475" s="492"/>
      <c r="E475" s="492"/>
      <c r="F475" s="492"/>
      <c r="G475" s="493"/>
      <c r="I475" s="246"/>
      <c r="K475" s="246"/>
      <c r="L475" s="247" t="s">
        <v>759</v>
      </c>
      <c r="O475" s="235">
        <v>3</v>
      </c>
    </row>
    <row r="476" spans="1:80" x14ac:dyDescent="0.2">
      <c r="A476" s="236">
        <v>199</v>
      </c>
      <c r="B476" s="237" t="s">
        <v>760</v>
      </c>
      <c r="C476" s="238" t="s">
        <v>761</v>
      </c>
      <c r="D476" s="239" t="s">
        <v>114</v>
      </c>
      <c r="E476" s="240">
        <v>61.12</v>
      </c>
      <c r="F476" s="240">
        <v>0</v>
      </c>
      <c r="G476" s="241">
        <f>E476*F476</f>
        <v>0</v>
      </c>
      <c r="H476" s="242">
        <v>9.0000000000000006E-5</v>
      </c>
      <c r="I476" s="243">
        <f>E476*H476</f>
        <v>5.5008000000000001E-3</v>
      </c>
      <c r="J476" s="242">
        <v>0</v>
      </c>
      <c r="K476" s="243">
        <f>E476*J476</f>
        <v>0</v>
      </c>
      <c r="O476" s="235">
        <v>2</v>
      </c>
      <c r="AA476" s="214">
        <v>1</v>
      </c>
      <c r="AB476" s="214">
        <v>7</v>
      </c>
      <c r="AC476" s="214">
        <v>7</v>
      </c>
      <c r="AZ476" s="214">
        <v>2</v>
      </c>
      <c r="BA476" s="214">
        <f>IF(AZ476=1,G476,0)</f>
        <v>0</v>
      </c>
      <c r="BB476" s="214">
        <f>IF(AZ476=2,G476,0)</f>
        <v>0</v>
      </c>
      <c r="BC476" s="214">
        <f>IF(AZ476=3,G476,0)</f>
        <v>0</v>
      </c>
      <c r="BD476" s="214">
        <f>IF(AZ476=4,G476,0)</f>
        <v>0</v>
      </c>
      <c r="BE476" s="214">
        <f>IF(AZ476=5,G476,0)</f>
        <v>0</v>
      </c>
      <c r="CA476" s="235">
        <v>1</v>
      </c>
      <c r="CB476" s="235">
        <v>7</v>
      </c>
    </row>
    <row r="477" spans="1:80" x14ac:dyDescent="0.2">
      <c r="A477" s="236">
        <v>200</v>
      </c>
      <c r="B477" s="237" t="s">
        <v>709</v>
      </c>
      <c r="C477" s="238" t="s">
        <v>710</v>
      </c>
      <c r="D477" s="239" t="s">
        <v>711</v>
      </c>
      <c r="E477" s="240">
        <v>14</v>
      </c>
      <c r="F477" s="240">
        <v>0</v>
      </c>
      <c r="G477" s="241">
        <f>E477*F477</f>
        <v>0</v>
      </c>
      <c r="H477" s="242">
        <v>1E-3</v>
      </c>
      <c r="I477" s="243">
        <f>E477*H477</f>
        <v>1.4E-2</v>
      </c>
      <c r="J477" s="242"/>
      <c r="K477" s="243">
        <f>E477*J477</f>
        <v>0</v>
      </c>
      <c r="O477" s="235">
        <v>2</v>
      </c>
      <c r="AA477" s="214">
        <v>3</v>
      </c>
      <c r="AB477" s="214">
        <v>7</v>
      </c>
      <c r="AC477" s="214" t="s">
        <v>709</v>
      </c>
      <c r="AZ477" s="214">
        <v>2</v>
      </c>
      <c r="BA477" s="214">
        <f>IF(AZ477=1,G477,0)</f>
        <v>0</v>
      </c>
      <c r="BB477" s="214">
        <f>IF(AZ477=2,G477,0)</f>
        <v>0</v>
      </c>
      <c r="BC477" s="214">
        <f>IF(AZ477=3,G477,0)</f>
        <v>0</v>
      </c>
      <c r="BD477" s="214">
        <f>IF(AZ477=4,G477,0)</f>
        <v>0</v>
      </c>
      <c r="BE477" s="214">
        <f>IF(AZ477=5,G477,0)</f>
        <v>0</v>
      </c>
      <c r="CA477" s="235">
        <v>3</v>
      </c>
      <c r="CB477" s="235">
        <v>7</v>
      </c>
    </row>
    <row r="478" spans="1:80" x14ac:dyDescent="0.2">
      <c r="A478" s="236">
        <v>201</v>
      </c>
      <c r="B478" s="237" t="s">
        <v>716</v>
      </c>
      <c r="C478" s="238" t="s">
        <v>717</v>
      </c>
      <c r="D478" s="239" t="s">
        <v>711</v>
      </c>
      <c r="E478" s="240">
        <v>220</v>
      </c>
      <c r="F478" s="240">
        <v>0</v>
      </c>
      <c r="G478" s="241">
        <f>E478*F478</f>
        <v>0</v>
      </c>
      <c r="H478" s="242">
        <v>1E-3</v>
      </c>
      <c r="I478" s="243">
        <f>E478*H478</f>
        <v>0.22</v>
      </c>
      <c r="J478" s="242"/>
      <c r="K478" s="243">
        <f>E478*J478</f>
        <v>0</v>
      </c>
      <c r="O478" s="235">
        <v>2</v>
      </c>
      <c r="AA478" s="214">
        <v>3</v>
      </c>
      <c r="AB478" s="214">
        <v>7</v>
      </c>
      <c r="AC478" s="214">
        <v>58582139</v>
      </c>
      <c r="AZ478" s="214">
        <v>2</v>
      </c>
      <c r="BA478" s="214">
        <f>IF(AZ478=1,G478,0)</f>
        <v>0</v>
      </c>
      <c r="BB478" s="214">
        <f>IF(AZ478=2,G478,0)</f>
        <v>0</v>
      </c>
      <c r="BC478" s="214">
        <f>IF(AZ478=3,G478,0)</f>
        <v>0</v>
      </c>
      <c r="BD478" s="214">
        <f>IF(AZ478=4,G478,0)</f>
        <v>0</v>
      </c>
      <c r="BE478" s="214">
        <f>IF(AZ478=5,G478,0)</f>
        <v>0</v>
      </c>
      <c r="CA478" s="235">
        <v>3</v>
      </c>
      <c r="CB478" s="235">
        <v>7</v>
      </c>
    </row>
    <row r="479" spans="1:80" x14ac:dyDescent="0.2">
      <c r="A479" s="244"/>
      <c r="B479" s="245"/>
      <c r="C479" s="491" t="s">
        <v>718</v>
      </c>
      <c r="D479" s="492"/>
      <c r="E479" s="492"/>
      <c r="F479" s="492"/>
      <c r="G479" s="493"/>
      <c r="I479" s="246"/>
      <c r="K479" s="246"/>
      <c r="L479" s="247" t="s">
        <v>718</v>
      </c>
      <c r="O479" s="235">
        <v>3</v>
      </c>
    </row>
    <row r="480" spans="1:80" x14ac:dyDescent="0.2">
      <c r="A480" s="244"/>
      <c r="B480" s="245"/>
      <c r="C480" s="491" t="s">
        <v>719</v>
      </c>
      <c r="D480" s="492"/>
      <c r="E480" s="492"/>
      <c r="F480" s="492"/>
      <c r="G480" s="493"/>
      <c r="I480" s="246"/>
      <c r="K480" s="246"/>
      <c r="L480" s="247" t="s">
        <v>719</v>
      </c>
      <c r="O480" s="235">
        <v>3</v>
      </c>
    </row>
    <row r="481" spans="1:80" x14ac:dyDescent="0.2">
      <c r="A481" s="236">
        <v>202</v>
      </c>
      <c r="B481" s="237" t="s">
        <v>762</v>
      </c>
      <c r="C481" s="238" t="s">
        <v>763</v>
      </c>
      <c r="D481" s="239" t="s">
        <v>206</v>
      </c>
      <c r="E481" s="240">
        <v>50</v>
      </c>
      <c r="F481" s="240">
        <v>0</v>
      </c>
      <c r="G481" s="241">
        <f>E481*F481</f>
        <v>0</v>
      </c>
      <c r="H481" s="242">
        <v>2.2000000000000001E-4</v>
      </c>
      <c r="I481" s="243">
        <f>E481*H481</f>
        <v>1.1000000000000001E-2</v>
      </c>
      <c r="J481" s="242"/>
      <c r="K481" s="243">
        <f>E481*J481</f>
        <v>0</v>
      </c>
      <c r="O481" s="235">
        <v>2</v>
      </c>
      <c r="AA481" s="214">
        <v>3</v>
      </c>
      <c r="AB481" s="214">
        <v>7</v>
      </c>
      <c r="AC481" s="214" t="s">
        <v>762</v>
      </c>
      <c r="AZ481" s="214">
        <v>2</v>
      </c>
      <c r="BA481" s="214">
        <f>IF(AZ481=1,G481,0)</f>
        <v>0</v>
      </c>
      <c r="BB481" s="214">
        <f>IF(AZ481=2,G481,0)</f>
        <v>0</v>
      </c>
      <c r="BC481" s="214">
        <f>IF(AZ481=3,G481,0)</f>
        <v>0</v>
      </c>
      <c r="BD481" s="214">
        <f>IF(AZ481=4,G481,0)</f>
        <v>0</v>
      </c>
      <c r="BE481" s="214">
        <f>IF(AZ481=5,G481,0)</f>
        <v>0</v>
      </c>
      <c r="CA481" s="235">
        <v>3</v>
      </c>
      <c r="CB481" s="235">
        <v>7</v>
      </c>
    </row>
    <row r="482" spans="1:80" x14ac:dyDescent="0.2">
      <c r="A482" s="236">
        <v>203</v>
      </c>
      <c r="B482" s="237" t="s">
        <v>764</v>
      </c>
      <c r="C482" s="238" t="s">
        <v>765</v>
      </c>
      <c r="D482" s="239" t="s">
        <v>114</v>
      </c>
      <c r="E482" s="240">
        <v>67.231999999999999</v>
      </c>
      <c r="F482" s="240">
        <v>0</v>
      </c>
      <c r="G482" s="241">
        <f>E482*F482</f>
        <v>0</v>
      </c>
      <c r="H482" s="242">
        <v>1.35E-2</v>
      </c>
      <c r="I482" s="243">
        <f>E482*H482</f>
        <v>0.90763199999999999</v>
      </c>
      <c r="J482" s="242"/>
      <c r="K482" s="243">
        <f>E482*J482</f>
        <v>0</v>
      </c>
      <c r="O482" s="235">
        <v>2</v>
      </c>
      <c r="AA482" s="214">
        <v>12</v>
      </c>
      <c r="AB482" s="214">
        <v>1</v>
      </c>
      <c r="AC482" s="214">
        <v>199</v>
      </c>
      <c r="AZ482" s="214">
        <v>2</v>
      </c>
      <c r="BA482" s="214">
        <f>IF(AZ482=1,G482,0)</f>
        <v>0</v>
      </c>
      <c r="BB482" s="214">
        <f>IF(AZ482=2,G482,0)</f>
        <v>0</v>
      </c>
      <c r="BC482" s="214">
        <f>IF(AZ482=3,G482,0)</f>
        <v>0</v>
      </c>
      <c r="BD482" s="214">
        <f>IF(AZ482=4,G482,0)</f>
        <v>0</v>
      </c>
      <c r="BE482" s="214">
        <f>IF(AZ482=5,G482,0)</f>
        <v>0</v>
      </c>
      <c r="CA482" s="235">
        <v>12</v>
      </c>
      <c r="CB482" s="235">
        <v>1</v>
      </c>
    </row>
    <row r="483" spans="1:80" x14ac:dyDescent="0.2">
      <c r="A483" s="244"/>
      <c r="B483" s="245"/>
      <c r="C483" s="491" t="s">
        <v>766</v>
      </c>
      <c r="D483" s="492"/>
      <c r="E483" s="492"/>
      <c r="F483" s="492"/>
      <c r="G483" s="493"/>
      <c r="I483" s="246"/>
      <c r="K483" s="246"/>
      <c r="L483" s="247" t="s">
        <v>766</v>
      </c>
      <c r="O483" s="235">
        <v>3</v>
      </c>
    </row>
    <row r="484" spans="1:80" x14ac:dyDescent="0.2">
      <c r="A484" s="244"/>
      <c r="B484" s="248"/>
      <c r="C484" s="489" t="s">
        <v>767</v>
      </c>
      <c r="D484" s="490"/>
      <c r="E484" s="249">
        <v>67.231999999999999</v>
      </c>
      <c r="F484" s="250"/>
      <c r="G484" s="251"/>
      <c r="H484" s="252"/>
      <c r="I484" s="246"/>
      <c r="K484" s="246"/>
      <c r="M484" s="247" t="s">
        <v>767</v>
      </c>
      <c r="O484" s="235"/>
    </row>
    <row r="485" spans="1:80" x14ac:dyDescent="0.2">
      <c r="A485" s="236">
        <v>204</v>
      </c>
      <c r="B485" s="237" t="s">
        <v>768</v>
      </c>
      <c r="C485" s="238" t="s">
        <v>769</v>
      </c>
      <c r="D485" s="239" t="s">
        <v>347</v>
      </c>
      <c r="E485" s="240">
        <v>1.1581328</v>
      </c>
      <c r="F485" s="240">
        <v>0</v>
      </c>
      <c r="G485" s="241">
        <f>E485*F485</f>
        <v>0</v>
      </c>
      <c r="H485" s="242">
        <v>0</v>
      </c>
      <c r="I485" s="243">
        <f>E485*H485</f>
        <v>0</v>
      </c>
      <c r="J485" s="242"/>
      <c r="K485" s="243">
        <f>E485*J485</f>
        <v>0</v>
      </c>
      <c r="O485" s="235">
        <v>2</v>
      </c>
      <c r="AA485" s="214">
        <v>7</v>
      </c>
      <c r="AB485" s="214">
        <v>1001</v>
      </c>
      <c r="AC485" s="214">
        <v>5</v>
      </c>
      <c r="AZ485" s="214">
        <v>2</v>
      </c>
      <c r="BA485" s="214">
        <f>IF(AZ485=1,G485,0)</f>
        <v>0</v>
      </c>
      <c r="BB485" s="214">
        <f>IF(AZ485=2,G485,0)</f>
        <v>0</v>
      </c>
      <c r="BC485" s="214">
        <f>IF(AZ485=3,G485,0)</f>
        <v>0</v>
      </c>
      <c r="BD485" s="214">
        <f>IF(AZ485=4,G485,0)</f>
        <v>0</v>
      </c>
      <c r="BE485" s="214">
        <f>IF(AZ485=5,G485,0)</f>
        <v>0</v>
      </c>
      <c r="CA485" s="235">
        <v>7</v>
      </c>
      <c r="CB485" s="235">
        <v>1001</v>
      </c>
    </row>
    <row r="486" spans="1:80" x14ac:dyDescent="0.2">
      <c r="A486" s="253"/>
      <c r="B486" s="254" t="s">
        <v>101</v>
      </c>
      <c r="C486" s="255" t="s">
        <v>741</v>
      </c>
      <c r="D486" s="256"/>
      <c r="E486" s="257"/>
      <c r="F486" s="258"/>
      <c r="G486" s="259">
        <f>SUM(G461:G485)</f>
        <v>0</v>
      </c>
      <c r="H486" s="260"/>
      <c r="I486" s="261">
        <f>SUM(I461:I485)</f>
        <v>1.1581328</v>
      </c>
      <c r="J486" s="260"/>
      <c r="K486" s="261">
        <f>SUM(K461:K485)</f>
        <v>0</v>
      </c>
      <c r="O486" s="235">
        <v>4</v>
      </c>
      <c r="BA486" s="262">
        <f>SUM(BA461:BA485)</f>
        <v>0</v>
      </c>
      <c r="BB486" s="262">
        <f>SUM(BB461:BB485)</f>
        <v>0</v>
      </c>
      <c r="BC486" s="262">
        <f>SUM(BC461:BC485)</f>
        <v>0</v>
      </c>
      <c r="BD486" s="262">
        <f>SUM(BD461:BD485)</f>
        <v>0</v>
      </c>
      <c r="BE486" s="262">
        <f>SUM(BE461:BE485)</f>
        <v>0</v>
      </c>
    </row>
    <row r="487" spans="1:80" x14ac:dyDescent="0.2">
      <c r="A487" s="227" t="s">
        <v>97</v>
      </c>
      <c r="B487" s="228" t="s">
        <v>770</v>
      </c>
      <c r="C487" s="229" t="s">
        <v>771</v>
      </c>
      <c r="D487" s="230"/>
      <c r="E487" s="231"/>
      <c r="F487" s="231"/>
      <c r="G487" s="232"/>
      <c r="H487" s="233"/>
      <c r="I487" s="234"/>
      <c r="J487" s="233"/>
      <c r="K487" s="234"/>
      <c r="O487" s="235">
        <v>1</v>
      </c>
    </row>
    <row r="488" spans="1:80" x14ac:dyDescent="0.2">
      <c r="A488" s="236">
        <v>205</v>
      </c>
      <c r="B488" s="237" t="s">
        <v>773</v>
      </c>
      <c r="C488" s="238" t="s">
        <v>774</v>
      </c>
      <c r="D488" s="239" t="s">
        <v>114</v>
      </c>
      <c r="E488" s="240">
        <v>26.48</v>
      </c>
      <c r="F488" s="240">
        <v>0</v>
      </c>
      <c r="G488" s="241">
        <f>E488*F488</f>
        <v>0</v>
      </c>
      <c r="H488" s="242">
        <v>4.2000000000000002E-4</v>
      </c>
      <c r="I488" s="243">
        <f>E488*H488</f>
        <v>1.1121600000000001E-2</v>
      </c>
      <c r="J488" s="242">
        <v>0</v>
      </c>
      <c r="K488" s="243">
        <f>E488*J488</f>
        <v>0</v>
      </c>
      <c r="O488" s="235">
        <v>2</v>
      </c>
      <c r="AA488" s="214">
        <v>1</v>
      </c>
      <c r="AB488" s="214">
        <v>7</v>
      </c>
      <c r="AC488" s="214">
        <v>7</v>
      </c>
      <c r="AZ488" s="214">
        <v>2</v>
      </c>
      <c r="BA488" s="214">
        <f>IF(AZ488=1,G488,0)</f>
        <v>0</v>
      </c>
      <c r="BB488" s="214">
        <f>IF(AZ488=2,G488,0)</f>
        <v>0</v>
      </c>
      <c r="BC488" s="214">
        <f>IF(AZ488=3,G488,0)</f>
        <v>0</v>
      </c>
      <c r="BD488" s="214">
        <f>IF(AZ488=4,G488,0)</f>
        <v>0</v>
      </c>
      <c r="BE488" s="214">
        <f>IF(AZ488=5,G488,0)</f>
        <v>0</v>
      </c>
      <c r="CA488" s="235">
        <v>1</v>
      </c>
      <c r="CB488" s="235">
        <v>7</v>
      </c>
    </row>
    <row r="489" spans="1:80" x14ac:dyDescent="0.2">
      <c r="A489" s="244"/>
      <c r="B489" s="245"/>
      <c r="C489" s="491" t="s">
        <v>775</v>
      </c>
      <c r="D489" s="492"/>
      <c r="E489" s="492"/>
      <c r="F489" s="492"/>
      <c r="G489" s="493"/>
      <c r="I489" s="246"/>
      <c r="K489" s="246"/>
      <c r="L489" s="247" t="s">
        <v>775</v>
      </c>
      <c r="O489" s="235">
        <v>3</v>
      </c>
    </row>
    <row r="490" spans="1:80" x14ac:dyDescent="0.2">
      <c r="A490" s="244"/>
      <c r="B490" s="248"/>
      <c r="C490" s="489" t="s">
        <v>776</v>
      </c>
      <c r="D490" s="490"/>
      <c r="E490" s="249">
        <v>26.48</v>
      </c>
      <c r="F490" s="250"/>
      <c r="G490" s="251"/>
      <c r="H490" s="252"/>
      <c r="I490" s="246"/>
      <c r="K490" s="246"/>
      <c r="M490" s="247" t="s">
        <v>776</v>
      </c>
      <c r="O490" s="235"/>
    </row>
    <row r="491" spans="1:80" x14ac:dyDescent="0.2">
      <c r="A491" s="236">
        <v>206</v>
      </c>
      <c r="B491" s="237" t="s">
        <v>777</v>
      </c>
      <c r="C491" s="238" t="s">
        <v>778</v>
      </c>
      <c r="D491" s="239" t="s">
        <v>206</v>
      </c>
      <c r="E491" s="240">
        <v>11</v>
      </c>
      <c r="F491" s="240">
        <v>0</v>
      </c>
      <c r="G491" s="241">
        <f>E491*F491</f>
        <v>0</v>
      </c>
      <c r="H491" s="242">
        <v>0</v>
      </c>
      <c r="I491" s="243">
        <f>E491*H491</f>
        <v>0</v>
      </c>
      <c r="J491" s="242">
        <v>0</v>
      </c>
      <c r="K491" s="243">
        <f>E491*J491</f>
        <v>0</v>
      </c>
      <c r="O491" s="235">
        <v>2</v>
      </c>
      <c r="AA491" s="214">
        <v>1</v>
      </c>
      <c r="AB491" s="214">
        <v>7</v>
      </c>
      <c r="AC491" s="214">
        <v>7</v>
      </c>
      <c r="AZ491" s="214">
        <v>2</v>
      </c>
      <c r="BA491" s="214">
        <f>IF(AZ491=1,G491,0)</f>
        <v>0</v>
      </c>
      <c r="BB491" s="214">
        <f>IF(AZ491=2,G491,0)</f>
        <v>0</v>
      </c>
      <c r="BC491" s="214">
        <f>IF(AZ491=3,G491,0)</f>
        <v>0</v>
      </c>
      <c r="BD491" s="214">
        <f>IF(AZ491=4,G491,0)</f>
        <v>0</v>
      </c>
      <c r="BE491" s="214">
        <f>IF(AZ491=5,G491,0)</f>
        <v>0</v>
      </c>
      <c r="CA491" s="235">
        <v>1</v>
      </c>
      <c r="CB491" s="235">
        <v>7</v>
      </c>
    </row>
    <row r="492" spans="1:80" x14ac:dyDescent="0.2">
      <c r="A492" s="236">
        <v>207</v>
      </c>
      <c r="B492" s="237" t="s">
        <v>779</v>
      </c>
      <c r="C492" s="238" t="s">
        <v>780</v>
      </c>
      <c r="D492" s="239" t="s">
        <v>206</v>
      </c>
      <c r="E492" s="240">
        <v>11</v>
      </c>
      <c r="F492" s="240">
        <v>0</v>
      </c>
      <c r="G492" s="241">
        <f>E492*F492</f>
        <v>0</v>
      </c>
      <c r="H492" s="242">
        <v>6.9999999999999994E-5</v>
      </c>
      <c r="I492" s="243">
        <f>E492*H492</f>
        <v>7.6999999999999996E-4</v>
      </c>
      <c r="J492" s="242">
        <v>0</v>
      </c>
      <c r="K492" s="243">
        <f>E492*J492</f>
        <v>0</v>
      </c>
      <c r="O492" s="235">
        <v>2</v>
      </c>
      <c r="AA492" s="214">
        <v>1</v>
      </c>
      <c r="AB492" s="214">
        <v>7</v>
      </c>
      <c r="AC492" s="214">
        <v>7</v>
      </c>
      <c r="AZ492" s="214">
        <v>2</v>
      </c>
      <c r="BA492" s="214">
        <f>IF(AZ492=1,G492,0)</f>
        <v>0</v>
      </c>
      <c r="BB492" s="214">
        <f>IF(AZ492=2,G492,0)</f>
        <v>0</v>
      </c>
      <c r="BC492" s="214">
        <f>IF(AZ492=3,G492,0)</f>
        <v>0</v>
      </c>
      <c r="BD492" s="214">
        <f>IF(AZ492=4,G492,0)</f>
        <v>0</v>
      </c>
      <c r="BE492" s="214">
        <f>IF(AZ492=5,G492,0)</f>
        <v>0</v>
      </c>
      <c r="CA492" s="235">
        <v>1</v>
      </c>
      <c r="CB492" s="235">
        <v>7</v>
      </c>
    </row>
    <row r="493" spans="1:80" x14ac:dyDescent="0.2">
      <c r="A493" s="236">
        <v>208</v>
      </c>
      <c r="B493" s="237" t="s">
        <v>781</v>
      </c>
      <c r="C493" s="238" t="s">
        <v>782</v>
      </c>
      <c r="D493" s="239" t="s">
        <v>114</v>
      </c>
      <c r="E493" s="240">
        <v>5.32</v>
      </c>
      <c r="F493" s="240">
        <v>0</v>
      </c>
      <c r="G493" s="241">
        <f>E493*F493</f>
        <v>0</v>
      </c>
      <c r="H493" s="242">
        <v>3.6000000000000002E-4</v>
      </c>
      <c r="I493" s="243">
        <f>E493*H493</f>
        <v>1.9152000000000001E-3</v>
      </c>
      <c r="J493" s="242">
        <v>0</v>
      </c>
      <c r="K493" s="243">
        <f>E493*J493</f>
        <v>0</v>
      </c>
      <c r="O493" s="235">
        <v>2</v>
      </c>
      <c r="AA493" s="214">
        <v>1</v>
      </c>
      <c r="AB493" s="214">
        <v>7</v>
      </c>
      <c r="AC493" s="214">
        <v>7</v>
      </c>
      <c r="AZ493" s="214">
        <v>2</v>
      </c>
      <c r="BA493" s="214">
        <f>IF(AZ493=1,G493,0)</f>
        <v>0</v>
      </c>
      <c r="BB493" s="214">
        <f>IF(AZ493=2,G493,0)</f>
        <v>0</v>
      </c>
      <c r="BC493" s="214">
        <f>IF(AZ493=3,G493,0)</f>
        <v>0</v>
      </c>
      <c r="BD493" s="214">
        <f>IF(AZ493=4,G493,0)</f>
        <v>0</v>
      </c>
      <c r="BE493" s="214">
        <f>IF(AZ493=5,G493,0)</f>
        <v>0</v>
      </c>
      <c r="CA493" s="235">
        <v>1</v>
      </c>
      <c r="CB493" s="235">
        <v>7</v>
      </c>
    </row>
    <row r="494" spans="1:80" x14ac:dyDescent="0.2">
      <c r="A494" s="244"/>
      <c r="B494" s="248"/>
      <c r="C494" s="489" t="s">
        <v>783</v>
      </c>
      <c r="D494" s="490"/>
      <c r="E494" s="249">
        <v>1.92</v>
      </c>
      <c r="F494" s="250"/>
      <c r="G494" s="251"/>
      <c r="H494" s="252"/>
      <c r="I494" s="246"/>
      <c r="K494" s="246"/>
      <c r="M494" s="247" t="s">
        <v>783</v>
      </c>
      <c r="O494" s="235"/>
    </row>
    <row r="495" spans="1:80" x14ac:dyDescent="0.2">
      <c r="A495" s="244"/>
      <c r="B495" s="248"/>
      <c r="C495" s="489" t="s">
        <v>784</v>
      </c>
      <c r="D495" s="490"/>
      <c r="E495" s="249">
        <v>3.4</v>
      </c>
      <c r="F495" s="250"/>
      <c r="G495" s="251"/>
      <c r="H495" s="252"/>
      <c r="I495" s="246"/>
      <c r="K495" s="246"/>
      <c r="M495" s="247" t="s">
        <v>784</v>
      </c>
      <c r="O495" s="235"/>
    </row>
    <row r="496" spans="1:80" x14ac:dyDescent="0.2">
      <c r="A496" s="236">
        <v>209</v>
      </c>
      <c r="B496" s="237" t="s">
        <v>785</v>
      </c>
      <c r="C496" s="238" t="s">
        <v>786</v>
      </c>
      <c r="D496" s="239" t="s">
        <v>114</v>
      </c>
      <c r="E496" s="240">
        <v>74.2</v>
      </c>
      <c r="F496" s="240">
        <v>0</v>
      </c>
      <c r="G496" s="241">
        <f>E496*F496</f>
        <v>0</v>
      </c>
      <c r="H496" s="242">
        <v>3.3E-4</v>
      </c>
      <c r="I496" s="243">
        <f>E496*H496</f>
        <v>2.4486000000000001E-2</v>
      </c>
      <c r="J496" s="242">
        <v>0</v>
      </c>
      <c r="K496" s="243">
        <f>E496*J496</f>
        <v>0</v>
      </c>
      <c r="O496" s="235">
        <v>2</v>
      </c>
      <c r="AA496" s="214">
        <v>1</v>
      </c>
      <c r="AB496" s="214">
        <v>7</v>
      </c>
      <c r="AC496" s="214">
        <v>7</v>
      </c>
      <c r="AZ496" s="214">
        <v>2</v>
      </c>
      <c r="BA496" s="214">
        <f>IF(AZ496=1,G496,0)</f>
        <v>0</v>
      </c>
      <c r="BB496" s="214">
        <f>IF(AZ496=2,G496,0)</f>
        <v>0</v>
      </c>
      <c r="BC496" s="214">
        <f>IF(AZ496=3,G496,0)</f>
        <v>0</v>
      </c>
      <c r="BD496" s="214">
        <f>IF(AZ496=4,G496,0)</f>
        <v>0</v>
      </c>
      <c r="BE496" s="214">
        <f>IF(AZ496=5,G496,0)</f>
        <v>0</v>
      </c>
      <c r="CA496" s="235">
        <v>1</v>
      </c>
      <c r="CB496" s="235">
        <v>7</v>
      </c>
    </row>
    <row r="497" spans="1:80" x14ac:dyDescent="0.2">
      <c r="A497" s="244"/>
      <c r="B497" s="248"/>
      <c r="C497" s="489" t="s">
        <v>787</v>
      </c>
      <c r="D497" s="490"/>
      <c r="E497" s="249">
        <v>74.2</v>
      </c>
      <c r="F497" s="250"/>
      <c r="G497" s="251"/>
      <c r="H497" s="252"/>
      <c r="I497" s="246"/>
      <c r="K497" s="246"/>
      <c r="M497" s="247" t="s">
        <v>787</v>
      </c>
      <c r="O497" s="235"/>
    </row>
    <row r="498" spans="1:80" x14ac:dyDescent="0.2">
      <c r="A498" s="236">
        <v>210</v>
      </c>
      <c r="B498" s="237" t="s">
        <v>788</v>
      </c>
      <c r="C498" s="238" t="s">
        <v>789</v>
      </c>
      <c r="D498" s="239" t="s">
        <v>114</v>
      </c>
      <c r="E498" s="240">
        <v>479.03030000000001</v>
      </c>
      <c r="F498" s="240">
        <v>0</v>
      </c>
      <c r="G498" s="241">
        <f>E498*F498</f>
        <v>0</v>
      </c>
      <c r="H498" s="242">
        <v>5.1999999999999995E-4</v>
      </c>
      <c r="I498" s="243">
        <f>E498*H498</f>
        <v>0.24909575599999997</v>
      </c>
      <c r="J498" s="242">
        <v>0</v>
      </c>
      <c r="K498" s="243">
        <f>E498*J498</f>
        <v>0</v>
      </c>
      <c r="O498" s="235">
        <v>2</v>
      </c>
      <c r="AA498" s="214">
        <v>1</v>
      </c>
      <c r="AB498" s="214">
        <v>7</v>
      </c>
      <c r="AC498" s="214">
        <v>7</v>
      </c>
      <c r="AZ498" s="214">
        <v>2</v>
      </c>
      <c r="BA498" s="214">
        <f>IF(AZ498=1,G498,0)</f>
        <v>0</v>
      </c>
      <c r="BB498" s="214">
        <f>IF(AZ498=2,G498,0)</f>
        <v>0</v>
      </c>
      <c r="BC498" s="214">
        <f>IF(AZ498=3,G498,0)</f>
        <v>0</v>
      </c>
      <c r="BD498" s="214">
        <f>IF(AZ498=4,G498,0)</f>
        <v>0</v>
      </c>
      <c r="BE498" s="214">
        <f>IF(AZ498=5,G498,0)</f>
        <v>0</v>
      </c>
      <c r="CA498" s="235">
        <v>1</v>
      </c>
      <c r="CB498" s="235">
        <v>7</v>
      </c>
    </row>
    <row r="499" spans="1:80" ht="22.5" x14ac:dyDescent="0.2">
      <c r="A499" s="244"/>
      <c r="B499" s="248"/>
      <c r="C499" s="489" t="s">
        <v>790</v>
      </c>
      <c r="D499" s="490"/>
      <c r="E499" s="249">
        <v>278.90519999999998</v>
      </c>
      <c r="F499" s="250"/>
      <c r="G499" s="251"/>
      <c r="H499" s="252"/>
      <c r="I499" s="246"/>
      <c r="K499" s="246"/>
      <c r="M499" s="247" t="s">
        <v>790</v>
      </c>
      <c r="O499" s="235"/>
    </row>
    <row r="500" spans="1:80" x14ac:dyDescent="0.2">
      <c r="A500" s="244"/>
      <c r="B500" s="248"/>
      <c r="C500" s="489" t="s">
        <v>791</v>
      </c>
      <c r="D500" s="490"/>
      <c r="E500" s="249">
        <v>200.1251</v>
      </c>
      <c r="F500" s="250"/>
      <c r="G500" s="251"/>
      <c r="H500" s="252"/>
      <c r="I500" s="246"/>
      <c r="K500" s="246"/>
      <c r="M500" s="247" t="s">
        <v>791</v>
      </c>
      <c r="O500" s="235"/>
    </row>
    <row r="501" spans="1:80" x14ac:dyDescent="0.2">
      <c r="A501" s="236">
        <v>211</v>
      </c>
      <c r="B501" s="237" t="s">
        <v>792</v>
      </c>
      <c r="C501" s="238" t="s">
        <v>793</v>
      </c>
      <c r="D501" s="239" t="s">
        <v>114</v>
      </c>
      <c r="E501" s="240">
        <v>4</v>
      </c>
      <c r="F501" s="240">
        <v>0</v>
      </c>
      <c r="G501" s="241">
        <f>E501*F501</f>
        <v>0</v>
      </c>
      <c r="H501" s="242">
        <v>0</v>
      </c>
      <c r="I501" s="243">
        <f>E501*H501</f>
        <v>0</v>
      </c>
      <c r="J501" s="242">
        <v>0</v>
      </c>
      <c r="K501" s="243">
        <f>E501*J501</f>
        <v>0</v>
      </c>
      <c r="O501" s="235">
        <v>2</v>
      </c>
      <c r="AA501" s="214">
        <v>1</v>
      </c>
      <c r="AB501" s="214">
        <v>7</v>
      </c>
      <c r="AC501" s="214">
        <v>7</v>
      </c>
      <c r="AZ501" s="214">
        <v>2</v>
      </c>
      <c r="BA501" s="214">
        <f>IF(AZ501=1,G501,0)</f>
        <v>0</v>
      </c>
      <c r="BB501" s="214">
        <f>IF(AZ501=2,G501,0)</f>
        <v>0</v>
      </c>
      <c r="BC501" s="214">
        <f>IF(AZ501=3,G501,0)</f>
        <v>0</v>
      </c>
      <c r="BD501" s="214">
        <f>IF(AZ501=4,G501,0)</f>
        <v>0</v>
      </c>
      <c r="BE501" s="214">
        <f>IF(AZ501=5,G501,0)</f>
        <v>0</v>
      </c>
      <c r="CA501" s="235">
        <v>1</v>
      </c>
      <c r="CB501" s="235">
        <v>7</v>
      </c>
    </row>
    <row r="502" spans="1:80" x14ac:dyDescent="0.2">
      <c r="A502" s="244"/>
      <c r="B502" s="248"/>
      <c r="C502" s="489" t="s">
        <v>794</v>
      </c>
      <c r="D502" s="490"/>
      <c r="E502" s="249">
        <v>4</v>
      </c>
      <c r="F502" s="250"/>
      <c r="G502" s="251"/>
      <c r="H502" s="252"/>
      <c r="I502" s="246"/>
      <c r="K502" s="246"/>
      <c r="M502" s="247" t="s">
        <v>794</v>
      </c>
      <c r="O502" s="235"/>
    </row>
    <row r="503" spans="1:80" x14ac:dyDescent="0.2">
      <c r="A503" s="253"/>
      <c r="B503" s="254" t="s">
        <v>101</v>
      </c>
      <c r="C503" s="255" t="s">
        <v>772</v>
      </c>
      <c r="D503" s="256"/>
      <c r="E503" s="257"/>
      <c r="F503" s="258"/>
      <c r="G503" s="259">
        <f>SUM(G487:G502)</f>
        <v>0</v>
      </c>
      <c r="H503" s="260"/>
      <c r="I503" s="261">
        <f>SUM(I487:I502)</f>
        <v>0.28738855599999996</v>
      </c>
      <c r="J503" s="260"/>
      <c r="K503" s="261">
        <f>SUM(K487:K502)</f>
        <v>0</v>
      </c>
      <c r="O503" s="235">
        <v>4</v>
      </c>
      <c r="BA503" s="262">
        <f>SUM(BA487:BA502)</f>
        <v>0</v>
      </c>
      <c r="BB503" s="262">
        <f>SUM(BB487:BB502)</f>
        <v>0</v>
      </c>
      <c r="BC503" s="262">
        <f>SUM(BC487:BC502)</f>
        <v>0</v>
      </c>
      <c r="BD503" s="262">
        <f>SUM(BD487:BD502)</f>
        <v>0</v>
      </c>
      <c r="BE503" s="262">
        <f>SUM(BE487:BE502)</f>
        <v>0</v>
      </c>
    </row>
    <row r="504" spans="1:80" x14ac:dyDescent="0.2">
      <c r="A504" s="227" t="s">
        <v>97</v>
      </c>
      <c r="B504" s="228" t="s">
        <v>795</v>
      </c>
      <c r="C504" s="229" t="s">
        <v>796</v>
      </c>
      <c r="D504" s="230"/>
      <c r="E504" s="231"/>
      <c r="F504" s="231"/>
      <c r="G504" s="232"/>
      <c r="H504" s="233"/>
      <c r="I504" s="234"/>
      <c r="J504" s="233"/>
      <c r="K504" s="234"/>
      <c r="O504" s="235">
        <v>1</v>
      </c>
    </row>
    <row r="505" spans="1:80" x14ac:dyDescent="0.2">
      <c r="A505" s="236">
        <v>212</v>
      </c>
      <c r="B505" s="237" t="s">
        <v>798</v>
      </c>
      <c r="C505" s="238" t="s">
        <v>799</v>
      </c>
      <c r="D505" s="239" t="s">
        <v>114</v>
      </c>
      <c r="E505" s="240">
        <v>695</v>
      </c>
      <c r="F505" s="240">
        <v>0</v>
      </c>
      <c r="G505" s="241">
        <f>E505*F505</f>
        <v>0</v>
      </c>
      <c r="H505" s="242">
        <v>6.9999999999999994E-5</v>
      </c>
      <c r="I505" s="243">
        <f>E505*H505</f>
        <v>4.8649999999999999E-2</v>
      </c>
      <c r="J505" s="242">
        <v>0</v>
      </c>
      <c r="K505" s="243">
        <f>E505*J505</f>
        <v>0</v>
      </c>
      <c r="O505" s="235">
        <v>2</v>
      </c>
      <c r="AA505" s="214">
        <v>1</v>
      </c>
      <c r="AB505" s="214">
        <v>7</v>
      </c>
      <c r="AC505" s="214">
        <v>7</v>
      </c>
      <c r="AZ505" s="214">
        <v>2</v>
      </c>
      <c r="BA505" s="214">
        <f>IF(AZ505=1,G505,0)</f>
        <v>0</v>
      </c>
      <c r="BB505" s="214">
        <f>IF(AZ505=2,G505,0)</f>
        <v>0</v>
      </c>
      <c r="BC505" s="214">
        <f>IF(AZ505=3,G505,0)</f>
        <v>0</v>
      </c>
      <c r="BD505" s="214">
        <f>IF(AZ505=4,G505,0)</f>
        <v>0</v>
      </c>
      <c r="BE505" s="214">
        <f>IF(AZ505=5,G505,0)</f>
        <v>0</v>
      </c>
      <c r="CA505" s="235">
        <v>1</v>
      </c>
      <c r="CB505" s="235">
        <v>7</v>
      </c>
    </row>
    <row r="506" spans="1:80" x14ac:dyDescent="0.2">
      <c r="A506" s="244"/>
      <c r="B506" s="245"/>
      <c r="C506" s="491" t="s">
        <v>800</v>
      </c>
      <c r="D506" s="492"/>
      <c r="E506" s="492"/>
      <c r="F506" s="492"/>
      <c r="G506" s="493"/>
      <c r="I506" s="246"/>
      <c r="K506" s="246"/>
      <c r="L506" s="247" t="s">
        <v>800</v>
      </c>
      <c r="O506" s="235">
        <v>3</v>
      </c>
    </row>
    <row r="507" spans="1:80" x14ac:dyDescent="0.2">
      <c r="A507" s="244"/>
      <c r="B507" s="248"/>
      <c r="C507" s="489" t="s">
        <v>801</v>
      </c>
      <c r="D507" s="490"/>
      <c r="E507" s="249">
        <v>695</v>
      </c>
      <c r="F507" s="250"/>
      <c r="G507" s="251"/>
      <c r="H507" s="252"/>
      <c r="I507" s="246"/>
      <c r="K507" s="246"/>
      <c r="M507" s="247">
        <v>695</v>
      </c>
      <c r="O507" s="235"/>
    </row>
    <row r="508" spans="1:80" x14ac:dyDescent="0.2">
      <c r="A508" s="236">
        <v>213</v>
      </c>
      <c r="B508" s="237" t="s">
        <v>802</v>
      </c>
      <c r="C508" s="238" t="s">
        <v>803</v>
      </c>
      <c r="D508" s="239" t="s">
        <v>114</v>
      </c>
      <c r="E508" s="240">
        <v>695</v>
      </c>
      <c r="F508" s="240">
        <v>0</v>
      </c>
      <c r="G508" s="241">
        <f>E508*F508</f>
        <v>0</v>
      </c>
      <c r="H508" s="242">
        <v>1.6000000000000001E-4</v>
      </c>
      <c r="I508" s="243">
        <f>E508*H508</f>
        <v>0.11120000000000001</v>
      </c>
      <c r="J508" s="242">
        <v>0</v>
      </c>
      <c r="K508" s="243">
        <f>E508*J508</f>
        <v>0</v>
      </c>
      <c r="O508" s="235">
        <v>2</v>
      </c>
      <c r="AA508" s="214">
        <v>1</v>
      </c>
      <c r="AB508" s="214">
        <v>7</v>
      </c>
      <c r="AC508" s="214">
        <v>7</v>
      </c>
      <c r="AZ508" s="214">
        <v>2</v>
      </c>
      <c r="BA508" s="214">
        <f>IF(AZ508=1,G508,0)</f>
        <v>0</v>
      </c>
      <c r="BB508" s="214">
        <f>IF(AZ508=2,G508,0)</f>
        <v>0</v>
      </c>
      <c r="BC508" s="214">
        <f>IF(AZ508=3,G508,0)</f>
        <v>0</v>
      </c>
      <c r="BD508" s="214">
        <f>IF(AZ508=4,G508,0)</f>
        <v>0</v>
      </c>
      <c r="BE508" s="214">
        <f>IF(AZ508=5,G508,0)</f>
        <v>0</v>
      </c>
      <c r="CA508" s="235">
        <v>1</v>
      </c>
      <c r="CB508" s="235">
        <v>7</v>
      </c>
    </row>
    <row r="509" spans="1:80" x14ac:dyDescent="0.2">
      <c r="A509" s="244"/>
      <c r="B509" s="245"/>
      <c r="C509" s="491"/>
      <c r="D509" s="492"/>
      <c r="E509" s="492"/>
      <c r="F509" s="492"/>
      <c r="G509" s="493"/>
      <c r="I509" s="246"/>
      <c r="K509" s="246"/>
      <c r="L509" s="247"/>
      <c r="O509" s="235">
        <v>3</v>
      </c>
    </row>
    <row r="510" spans="1:80" x14ac:dyDescent="0.2">
      <c r="A510" s="253"/>
      <c r="B510" s="254" t="s">
        <v>101</v>
      </c>
      <c r="C510" s="255" t="s">
        <v>797</v>
      </c>
      <c r="D510" s="256"/>
      <c r="E510" s="257"/>
      <c r="F510" s="258"/>
      <c r="G510" s="259">
        <f>SUM(G504:G509)</f>
        <v>0</v>
      </c>
      <c r="H510" s="260"/>
      <c r="I510" s="261">
        <f>SUM(I504:I509)</f>
        <v>0.15984999999999999</v>
      </c>
      <c r="J510" s="260"/>
      <c r="K510" s="261">
        <f>SUM(K504:K509)</f>
        <v>0</v>
      </c>
      <c r="O510" s="235">
        <v>4</v>
      </c>
      <c r="BA510" s="262">
        <f>SUM(BA504:BA509)</f>
        <v>0</v>
      </c>
      <c r="BB510" s="262">
        <f>SUM(BB504:BB509)</f>
        <v>0</v>
      </c>
      <c r="BC510" s="262">
        <f>SUM(BC504:BC509)</f>
        <v>0</v>
      </c>
      <c r="BD510" s="262">
        <f>SUM(BD504:BD509)</f>
        <v>0</v>
      </c>
      <c r="BE510" s="262">
        <f>SUM(BE504:BE509)</f>
        <v>0</v>
      </c>
    </row>
    <row r="511" spans="1:80" ht="2.25" customHeight="1" x14ac:dyDescent="0.2">
      <c r="A511" s="227"/>
      <c r="B511" s="228"/>
      <c r="C511" s="229"/>
      <c r="D511" s="230"/>
      <c r="E511" s="231"/>
      <c r="F511" s="231"/>
      <c r="G511" s="232"/>
      <c r="H511" s="233"/>
      <c r="I511" s="234"/>
      <c r="J511" s="233"/>
      <c r="K511" s="234"/>
      <c r="O511" s="235">
        <v>1</v>
      </c>
    </row>
    <row r="512" spans="1:80" ht="4.5" customHeight="1" x14ac:dyDescent="0.2">
      <c r="A512" s="236"/>
      <c r="B512" s="237"/>
      <c r="C512" s="238"/>
      <c r="D512" s="239"/>
      <c r="E512" s="240"/>
      <c r="F512" s="240"/>
      <c r="G512" s="241"/>
      <c r="H512" s="242"/>
      <c r="I512" s="243"/>
      <c r="J512" s="242"/>
      <c r="K512" s="243"/>
      <c r="O512" s="235">
        <v>2</v>
      </c>
      <c r="AA512" s="214">
        <v>2</v>
      </c>
      <c r="AB512" s="214">
        <v>9</v>
      </c>
      <c r="AC512" s="214">
        <v>9</v>
      </c>
      <c r="AZ512" s="214">
        <v>4</v>
      </c>
      <c r="BA512" s="214">
        <f>IF(AZ512=1,G512,0)</f>
        <v>0</v>
      </c>
      <c r="BB512" s="214">
        <f>IF(AZ512=2,G512,0)</f>
        <v>0</v>
      </c>
      <c r="BC512" s="214">
        <f>IF(AZ512=3,G512,0)</f>
        <v>0</v>
      </c>
      <c r="BD512" s="214">
        <f>IF(AZ512=4,G512,0)</f>
        <v>0</v>
      </c>
      <c r="BE512" s="214">
        <f>IF(AZ512=5,G512,0)</f>
        <v>0</v>
      </c>
      <c r="CA512" s="235">
        <v>2</v>
      </c>
      <c r="CB512" s="235">
        <v>9</v>
      </c>
    </row>
    <row r="513" spans="1:80" ht="3" customHeight="1" x14ac:dyDescent="0.2">
      <c r="A513" s="244"/>
      <c r="B513" s="245"/>
      <c r="C513" s="491"/>
      <c r="D513" s="492"/>
      <c r="E513" s="492"/>
      <c r="F513" s="492"/>
      <c r="G513" s="493"/>
      <c r="I513" s="246"/>
      <c r="K513" s="246"/>
      <c r="L513" s="247" t="s">
        <v>807</v>
      </c>
      <c r="O513" s="235">
        <v>3</v>
      </c>
    </row>
    <row r="514" spans="1:80" x14ac:dyDescent="0.2">
      <c r="A514" s="253"/>
      <c r="B514" s="254" t="s">
        <v>101</v>
      </c>
      <c r="C514" s="255" t="s">
        <v>806</v>
      </c>
      <c r="D514" s="256"/>
      <c r="E514" s="257"/>
      <c r="F514" s="258"/>
      <c r="G514" s="259">
        <f>SUM(G511:G513)</f>
        <v>0</v>
      </c>
      <c r="H514" s="260"/>
      <c r="I514" s="261">
        <f>SUM(I511:I513)</f>
        <v>0</v>
      </c>
      <c r="J514" s="260"/>
      <c r="K514" s="261">
        <f>SUM(K511:K513)</f>
        <v>0</v>
      </c>
      <c r="O514" s="235">
        <v>4</v>
      </c>
      <c r="BA514" s="262">
        <f>SUM(BA511:BA513)</f>
        <v>0</v>
      </c>
      <c r="BB514" s="262">
        <f>SUM(BB511:BB513)</f>
        <v>0</v>
      </c>
      <c r="BC514" s="262">
        <f>SUM(BC511:BC513)</f>
        <v>0</v>
      </c>
      <c r="BD514" s="262">
        <f>SUM(BD511:BD513)</f>
        <v>0</v>
      </c>
      <c r="BE514" s="262">
        <f>SUM(BE511:BE513)</f>
        <v>0</v>
      </c>
    </row>
    <row r="515" spans="1:80" x14ac:dyDescent="0.2">
      <c r="A515" s="227" t="s">
        <v>97</v>
      </c>
      <c r="B515" s="228" t="s">
        <v>808</v>
      </c>
      <c r="C515" s="229" t="s">
        <v>809</v>
      </c>
      <c r="D515" s="230"/>
      <c r="E515" s="231"/>
      <c r="F515" s="231"/>
      <c r="G515" s="232"/>
      <c r="H515" s="233"/>
      <c r="I515" s="234"/>
      <c r="J515" s="233"/>
      <c r="K515" s="234"/>
      <c r="O515" s="235">
        <v>1</v>
      </c>
    </row>
    <row r="516" spans="1:80" x14ac:dyDescent="0.2">
      <c r="A516" s="236">
        <v>215</v>
      </c>
      <c r="B516" s="237" t="s">
        <v>811</v>
      </c>
      <c r="C516" s="238" t="s">
        <v>812</v>
      </c>
      <c r="D516" s="239" t="s">
        <v>347</v>
      </c>
      <c r="E516" s="240">
        <v>81.776896600000001</v>
      </c>
      <c r="F516" s="240">
        <v>0</v>
      </c>
      <c r="G516" s="241">
        <f t="shared" ref="G516:G522" si="24">E516*F516</f>
        <v>0</v>
      </c>
      <c r="H516" s="242">
        <v>0</v>
      </c>
      <c r="I516" s="243">
        <f t="shared" ref="I516:I522" si="25">E516*H516</f>
        <v>0</v>
      </c>
      <c r="J516" s="242"/>
      <c r="K516" s="243">
        <f t="shared" ref="K516:K522" si="26">E516*J516</f>
        <v>0</v>
      </c>
      <c r="O516" s="235">
        <v>2</v>
      </c>
      <c r="AA516" s="214">
        <v>8</v>
      </c>
      <c r="AB516" s="214">
        <v>1</v>
      </c>
      <c r="AC516" s="214">
        <v>3</v>
      </c>
      <c r="AZ516" s="214">
        <v>1</v>
      </c>
      <c r="BA516" s="214">
        <f t="shared" ref="BA516:BA522" si="27">IF(AZ516=1,G516,0)</f>
        <v>0</v>
      </c>
      <c r="BB516" s="214">
        <f t="shared" ref="BB516:BB522" si="28">IF(AZ516=2,G516,0)</f>
        <v>0</v>
      </c>
      <c r="BC516" s="214">
        <f t="shared" ref="BC516:BC522" si="29">IF(AZ516=3,G516,0)</f>
        <v>0</v>
      </c>
      <c r="BD516" s="214">
        <f t="shared" ref="BD516:BD522" si="30">IF(AZ516=4,G516,0)</f>
        <v>0</v>
      </c>
      <c r="BE516" s="214">
        <f t="shared" ref="BE516:BE522" si="31">IF(AZ516=5,G516,0)</f>
        <v>0</v>
      </c>
      <c r="CA516" s="235">
        <v>8</v>
      </c>
      <c r="CB516" s="235">
        <v>1</v>
      </c>
    </row>
    <row r="517" spans="1:80" x14ac:dyDescent="0.2">
      <c r="A517" s="236">
        <v>216</v>
      </c>
      <c r="B517" s="237" t="s">
        <v>813</v>
      </c>
      <c r="C517" s="238" t="s">
        <v>814</v>
      </c>
      <c r="D517" s="239" t="s">
        <v>347</v>
      </c>
      <c r="E517" s="240">
        <v>163.5537932</v>
      </c>
      <c r="F517" s="240">
        <v>0</v>
      </c>
      <c r="G517" s="241">
        <f t="shared" si="24"/>
        <v>0</v>
      </c>
      <c r="H517" s="242">
        <v>0</v>
      </c>
      <c r="I517" s="243">
        <f t="shared" si="25"/>
        <v>0</v>
      </c>
      <c r="J517" s="242"/>
      <c r="K517" s="243">
        <f t="shared" si="26"/>
        <v>0</v>
      </c>
      <c r="O517" s="235">
        <v>2</v>
      </c>
      <c r="AA517" s="214">
        <v>8</v>
      </c>
      <c r="AB517" s="214">
        <v>1</v>
      </c>
      <c r="AC517" s="214">
        <v>3</v>
      </c>
      <c r="AZ517" s="214">
        <v>1</v>
      </c>
      <c r="BA517" s="214">
        <f t="shared" si="27"/>
        <v>0</v>
      </c>
      <c r="BB517" s="214">
        <f t="shared" si="28"/>
        <v>0</v>
      </c>
      <c r="BC517" s="214">
        <f t="shared" si="29"/>
        <v>0</v>
      </c>
      <c r="BD517" s="214">
        <f t="shared" si="30"/>
        <v>0</v>
      </c>
      <c r="BE517" s="214">
        <f t="shared" si="31"/>
        <v>0</v>
      </c>
      <c r="CA517" s="235">
        <v>8</v>
      </c>
      <c r="CB517" s="235">
        <v>1</v>
      </c>
    </row>
    <row r="518" spans="1:80" x14ac:dyDescent="0.2">
      <c r="A518" s="236">
        <v>217</v>
      </c>
      <c r="B518" s="237" t="s">
        <v>815</v>
      </c>
      <c r="C518" s="238" t="s">
        <v>816</v>
      </c>
      <c r="D518" s="239" t="s">
        <v>347</v>
      </c>
      <c r="E518" s="240">
        <v>81.776896600000001</v>
      </c>
      <c r="F518" s="240">
        <v>0</v>
      </c>
      <c r="G518" s="241">
        <f t="shared" si="24"/>
        <v>0</v>
      </c>
      <c r="H518" s="242">
        <v>0</v>
      </c>
      <c r="I518" s="243">
        <f t="shared" si="25"/>
        <v>0</v>
      </c>
      <c r="J518" s="242"/>
      <c r="K518" s="243">
        <f t="shared" si="26"/>
        <v>0</v>
      </c>
      <c r="O518" s="235">
        <v>2</v>
      </c>
      <c r="AA518" s="214">
        <v>8</v>
      </c>
      <c r="AB518" s="214">
        <v>1</v>
      </c>
      <c r="AC518" s="214">
        <v>3</v>
      </c>
      <c r="AZ518" s="214">
        <v>1</v>
      </c>
      <c r="BA518" s="214">
        <f t="shared" si="27"/>
        <v>0</v>
      </c>
      <c r="BB518" s="214">
        <f t="shared" si="28"/>
        <v>0</v>
      </c>
      <c r="BC518" s="214">
        <f t="shared" si="29"/>
        <v>0</v>
      </c>
      <c r="BD518" s="214">
        <f t="shared" si="30"/>
        <v>0</v>
      </c>
      <c r="BE518" s="214">
        <f t="shared" si="31"/>
        <v>0</v>
      </c>
      <c r="CA518" s="235">
        <v>8</v>
      </c>
      <c r="CB518" s="235">
        <v>1</v>
      </c>
    </row>
    <row r="519" spans="1:80" x14ac:dyDescent="0.2">
      <c r="A519" s="236">
        <v>218</v>
      </c>
      <c r="B519" s="237" t="s">
        <v>817</v>
      </c>
      <c r="C519" s="238" t="s">
        <v>818</v>
      </c>
      <c r="D519" s="239" t="s">
        <v>347</v>
      </c>
      <c r="E519" s="240">
        <v>572.43827620000002</v>
      </c>
      <c r="F519" s="240">
        <v>0</v>
      </c>
      <c r="G519" s="241">
        <f t="shared" si="24"/>
        <v>0</v>
      </c>
      <c r="H519" s="242">
        <v>0</v>
      </c>
      <c r="I519" s="243">
        <f t="shared" si="25"/>
        <v>0</v>
      </c>
      <c r="J519" s="242"/>
      <c r="K519" s="243">
        <f t="shared" si="26"/>
        <v>0</v>
      </c>
      <c r="O519" s="235">
        <v>2</v>
      </c>
      <c r="AA519" s="214">
        <v>8</v>
      </c>
      <c r="AB519" s="214">
        <v>1</v>
      </c>
      <c r="AC519" s="214">
        <v>3</v>
      </c>
      <c r="AZ519" s="214">
        <v>1</v>
      </c>
      <c r="BA519" s="214">
        <f t="shared" si="27"/>
        <v>0</v>
      </c>
      <c r="BB519" s="214">
        <f t="shared" si="28"/>
        <v>0</v>
      </c>
      <c r="BC519" s="214">
        <f t="shared" si="29"/>
        <v>0</v>
      </c>
      <c r="BD519" s="214">
        <f t="shared" si="30"/>
        <v>0</v>
      </c>
      <c r="BE519" s="214">
        <f t="shared" si="31"/>
        <v>0</v>
      </c>
      <c r="CA519" s="235">
        <v>8</v>
      </c>
      <c r="CB519" s="235">
        <v>1</v>
      </c>
    </row>
    <row r="520" spans="1:80" x14ac:dyDescent="0.2">
      <c r="A520" s="236">
        <v>219</v>
      </c>
      <c r="B520" s="237" t="s">
        <v>819</v>
      </c>
      <c r="C520" s="238" t="s">
        <v>820</v>
      </c>
      <c r="D520" s="239" t="s">
        <v>347</v>
      </c>
      <c r="E520" s="240">
        <v>81.776896600000001</v>
      </c>
      <c r="F520" s="240">
        <v>0</v>
      </c>
      <c r="G520" s="241">
        <f t="shared" si="24"/>
        <v>0</v>
      </c>
      <c r="H520" s="242">
        <v>0</v>
      </c>
      <c r="I520" s="243">
        <f t="shared" si="25"/>
        <v>0</v>
      </c>
      <c r="J520" s="242"/>
      <c r="K520" s="243">
        <f t="shared" si="26"/>
        <v>0</v>
      </c>
      <c r="O520" s="235">
        <v>2</v>
      </c>
      <c r="AA520" s="214">
        <v>8</v>
      </c>
      <c r="AB520" s="214">
        <v>1</v>
      </c>
      <c r="AC520" s="214">
        <v>3</v>
      </c>
      <c r="AZ520" s="214">
        <v>1</v>
      </c>
      <c r="BA520" s="214">
        <f t="shared" si="27"/>
        <v>0</v>
      </c>
      <c r="BB520" s="214">
        <f t="shared" si="28"/>
        <v>0</v>
      </c>
      <c r="BC520" s="214">
        <f t="shared" si="29"/>
        <v>0</v>
      </c>
      <c r="BD520" s="214">
        <f t="shared" si="30"/>
        <v>0</v>
      </c>
      <c r="BE520" s="214">
        <f t="shared" si="31"/>
        <v>0</v>
      </c>
      <c r="CA520" s="235">
        <v>8</v>
      </c>
      <c r="CB520" s="235">
        <v>1</v>
      </c>
    </row>
    <row r="521" spans="1:80" x14ac:dyDescent="0.2">
      <c r="A521" s="236">
        <v>220</v>
      </c>
      <c r="B521" s="237" t="s">
        <v>821</v>
      </c>
      <c r="C521" s="238" t="s">
        <v>822</v>
      </c>
      <c r="D521" s="239" t="s">
        <v>347</v>
      </c>
      <c r="E521" s="240">
        <v>81.776896600000001</v>
      </c>
      <c r="F521" s="240">
        <v>0</v>
      </c>
      <c r="G521" s="241">
        <f t="shared" si="24"/>
        <v>0</v>
      </c>
      <c r="H521" s="242">
        <v>0</v>
      </c>
      <c r="I521" s="243">
        <f t="shared" si="25"/>
        <v>0</v>
      </c>
      <c r="J521" s="242"/>
      <c r="K521" s="243">
        <f t="shared" si="26"/>
        <v>0</v>
      </c>
      <c r="O521" s="235">
        <v>2</v>
      </c>
      <c r="AA521" s="214">
        <v>8</v>
      </c>
      <c r="AB521" s="214">
        <v>1</v>
      </c>
      <c r="AC521" s="214">
        <v>3</v>
      </c>
      <c r="AZ521" s="214">
        <v>1</v>
      </c>
      <c r="BA521" s="214">
        <f t="shared" si="27"/>
        <v>0</v>
      </c>
      <c r="BB521" s="214">
        <f t="shared" si="28"/>
        <v>0</v>
      </c>
      <c r="BC521" s="214">
        <f t="shared" si="29"/>
        <v>0</v>
      </c>
      <c r="BD521" s="214">
        <f t="shared" si="30"/>
        <v>0</v>
      </c>
      <c r="BE521" s="214">
        <f t="shared" si="31"/>
        <v>0</v>
      </c>
      <c r="CA521" s="235">
        <v>8</v>
      </c>
      <c r="CB521" s="235">
        <v>1</v>
      </c>
    </row>
    <row r="522" spans="1:80" x14ac:dyDescent="0.2">
      <c r="A522" s="236">
        <v>221</v>
      </c>
      <c r="B522" s="237" t="s">
        <v>823</v>
      </c>
      <c r="C522" s="238" t="s">
        <v>824</v>
      </c>
      <c r="D522" s="239" t="s">
        <v>347</v>
      </c>
      <c r="E522" s="240">
        <v>81.776896600000001</v>
      </c>
      <c r="F522" s="240">
        <v>0</v>
      </c>
      <c r="G522" s="241">
        <f t="shared" si="24"/>
        <v>0</v>
      </c>
      <c r="H522" s="242">
        <v>0</v>
      </c>
      <c r="I522" s="243">
        <f t="shared" si="25"/>
        <v>0</v>
      </c>
      <c r="J522" s="242"/>
      <c r="K522" s="243">
        <f t="shared" si="26"/>
        <v>0</v>
      </c>
      <c r="O522" s="235">
        <v>2</v>
      </c>
      <c r="AA522" s="214">
        <v>8</v>
      </c>
      <c r="AB522" s="214">
        <v>1</v>
      </c>
      <c r="AC522" s="214">
        <v>3</v>
      </c>
      <c r="AZ522" s="214">
        <v>1</v>
      </c>
      <c r="BA522" s="214">
        <f t="shared" si="27"/>
        <v>0</v>
      </c>
      <c r="BB522" s="214">
        <f t="shared" si="28"/>
        <v>0</v>
      </c>
      <c r="BC522" s="214">
        <f t="shared" si="29"/>
        <v>0</v>
      </c>
      <c r="BD522" s="214">
        <f t="shared" si="30"/>
        <v>0</v>
      </c>
      <c r="BE522" s="214">
        <f t="shared" si="31"/>
        <v>0</v>
      </c>
      <c r="CA522" s="235">
        <v>8</v>
      </c>
      <c r="CB522" s="235">
        <v>1</v>
      </c>
    </row>
    <row r="523" spans="1:80" x14ac:dyDescent="0.2">
      <c r="A523" s="253"/>
      <c r="B523" s="254" t="s">
        <v>101</v>
      </c>
      <c r="C523" s="255" t="s">
        <v>810</v>
      </c>
      <c r="D523" s="256"/>
      <c r="E523" s="257"/>
      <c r="F523" s="258"/>
      <c r="G523" s="259">
        <f>SUM(G515:G522)</f>
        <v>0</v>
      </c>
      <c r="H523" s="260"/>
      <c r="I523" s="261">
        <f>SUM(I515:I522)</f>
        <v>0</v>
      </c>
      <c r="J523" s="260"/>
      <c r="K523" s="261">
        <f>SUM(K515:K522)</f>
        <v>0</v>
      </c>
      <c r="O523" s="235">
        <v>4</v>
      </c>
      <c r="BA523" s="262">
        <f>SUM(BA515:BA522)</f>
        <v>0</v>
      </c>
      <c r="BB523" s="262">
        <f>SUM(BB515:BB522)</f>
        <v>0</v>
      </c>
      <c r="BC523" s="262">
        <f>SUM(BC515:BC522)</f>
        <v>0</v>
      </c>
      <c r="BD523" s="262">
        <f>SUM(BD515:BD522)</f>
        <v>0</v>
      </c>
      <c r="BE523" s="262">
        <f>SUM(BE515:BE522)</f>
        <v>0</v>
      </c>
    </row>
    <row r="524" spans="1:80" x14ac:dyDescent="0.2">
      <c r="E524" s="214"/>
    </row>
    <row r="525" spans="1:80" x14ac:dyDescent="0.2">
      <c r="E525" s="214"/>
    </row>
    <row r="526" spans="1:80" x14ac:dyDescent="0.2">
      <c r="E526" s="214"/>
    </row>
    <row r="527" spans="1:80" x14ac:dyDescent="0.2">
      <c r="E527" s="214"/>
    </row>
    <row r="528" spans="1:80" x14ac:dyDescent="0.2">
      <c r="E528" s="214"/>
    </row>
    <row r="529" spans="5:5" x14ac:dyDescent="0.2">
      <c r="E529" s="214"/>
    </row>
    <row r="530" spans="5:5" x14ac:dyDescent="0.2">
      <c r="E530" s="214"/>
    </row>
    <row r="531" spans="5:5" x14ac:dyDescent="0.2">
      <c r="E531" s="214"/>
    </row>
    <row r="532" spans="5:5" x14ac:dyDescent="0.2">
      <c r="E532" s="214"/>
    </row>
    <row r="533" spans="5:5" x14ac:dyDescent="0.2">
      <c r="E533" s="214"/>
    </row>
    <row r="534" spans="5:5" x14ac:dyDescent="0.2">
      <c r="E534" s="214"/>
    </row>
    <row r="535" spans="5:5" x14ac:dyDescent="0.2">
      <c r="E535" s="214"/>
    </row>
    <row r="536" spans="5:5" x14ac:dyDescent="0.2">
      <c r="E536" s="214"/>
    </row>
    <row r="537" spans="5:5" x14ac:dyDescent="0.2">
      <c r="E537" s="214"/>
    </row>
    <row r="538" spans="5:5" x14ac:dyDescent="0.2">
      <c r="E538" s="214"/>
    </row>
    <row r="539" spans="5:5" x14ac:dyDescent="0.2">
      <c r="E539" s="214"/>
    </row>
    <row r="540" spans="5:5" x14ac:dyDescent="0.2">
      <c r="E540" s="214"/>
    </row>
    <row r="541" spans="5:5" x14ac:dyDescent="0.2">
      <c r="E541" s="214"/>
    </row>
    <row r="542" spans="5:5" x14ac:dyDescent="0.2">
      <c r="E542" s="214"/>
    </row>
    <row r="543" spans="5:5" x14ac:dyDescent="0.2">
      <c r="E543" s="214"/>
    </row>
    <row r="544" spans="5:5" x14ac:dyDescent="0.2">
      <c r="E544" s="214"/>
    </row>
    <row r="545" spans="5:5" x14ac:dyDescent="0.2">
      <c r="E545" s="214"/>
    </row>
    <row r="546" spans="5:5" x14ac:dyDescent="0.2">
      <c r="E546" s="214"/>
    </row>
    <row r="547" spans="5:5" x14ac:dyDescent="0.2">
      <c r="E547" s="214"/>
    </row>
    <row r="548" spans="5:5" x14ac:dyDescent="0.2">
      <c r="E548" s="214"/>
    </row>
    <row r="549" spans="5:5" x14ac:dyDescent="0.2">
      <c r="E549" s="214"/>
    </row>
    <row r="550" spans="5:5" x14ac:dyDescent="0.2">
      <c r="E550" s="214"/>
    </row>
    <row r="551" spans="5:5" x14ac:dyDescent="0.2">
      <c r="E551" s="214"/>
    </row>
    <row r="552" spans="5:5" x14ac:dyDescent="0.2">
      <c r="E552" s="214"/>
    </row>
    <row r="553" spans="5:5" x14ac:dyDescent="0.2">
      <c r="E553" s="214"/>
    </row>
    <row r="554" spans="5:5" x14ac:dyDescent="0.2">
      <c r="E554" s="214"/>
    </row>
    <row r="555" spans="5:5" x14ac:dyDescent="0.2">
      <c r="E555" s="214"/>
    </row>
    <row r="556" spans="5:5" x14ac:dyDescent="0.2">
      <c r="E556" s="214"/>
    </row>
    <row r="557" spans="5:5" x14ac:dyDescent="0.2">
      <c r="E557" s="214"/>
    </row>
    <row r="558" spans="5:5" x14ac:dyDescent="0.2">
      <c r="E558" s="214"/>
    </row>
    <row r="559" spans="5:5" x14ac:dyDescent="0.2">
      <c r="E559" s="214"/>
    </row>
    <row r="560" spans="5:5" x14ac:dyDescent="0.2">
      <c r="E560" s="214"/>
    </row>
    <row r="561" spans="5:5" x14ac:dyDescent="0.2">
      <c r="E561" s="214"/>
    </row>
    <row r="562" spans="5:5" x14ac:dyDescent="0.2">
      <c r="E562" s="214"/>
    </row>
    <row r="563" spans="5:5" x14ac:dyDescent="0.2">
      <c r="E563" s="214"/>
    </row>
    <row r="564" spans="5:5" x14ac:dyDescent="0.2">
      <c r="E564" s="214"/>
    </row>
    <row r="565" spans="5:5" x14ac:dyDescent="0.2">
      <c r="E565" s="214"/>
    </row>
    <row r="566" spans="5:5" x14ac:dyDescent="0.2">
      <c r="E566" s="214"/>
    </row>
    <row r="567" spans="5:5" x14ac:dyDescent="0.2">
      <c r="E567" s="214"/>
    </row>
    <row r="568" spans="5:5" x14ac:dyDescent="0.2">
      <c r="E568" s="214"/>
    </row>
    <row r="569" spans="5:5" x14ac:dyDescent="0.2">
      <c r="E569" s="214"/>
    </row>
    <row r="570" spans="5:5" x14ac:dyDescent="0.2">
      <c r="E570" s="214"/>
    </row>
    <row r="571" spans="5:5" x14ac:dyDescent="0.2">
      <c r="E571" s="214"/>
    </row>
    <row r="572" spans="5:5" x14ac:dyDescent="0.2">
      <c r="E572" s="214"/>
    </row>
    <row r="573" spans="5:5" x14ac:dyDescent="0.2">
      <c r="E573" s="214"/>
    </row>
    <row r="574" spans="5:5" x14ac:dyDescent="0.2">
      <c r="E574" s="214"/>
    </row>
    <row r="575" spans="5:5" x14ac:dyDescent="0.2">
      <c r="E575" s="214"/>
    </row>
    <row r="576" spans="5:5" x14ac:dyDescent="0.2">
      <c r="E576" s="214"/>
    </row>
    <row r="577" spans="1:7" x14ac:dyDescent="0.2">
      <c r="E577" s="214"/>
    </row>
    <row r="578" spans="1:7" x14ac:dyDescent="0.2">
      <c r="E578" s="214"/>
    </row>
    <row r="579" spans="1:7" x14ac:dyDescent="0.2">
      <c r="E579" s="214"/>
    </row>
    <row r="580" spans="1:7" x14ac:dyDescent="0.2">
      <c r="E580" s="214"/>
    </row>
    <row r="581" spans="1:7" x14ac:dyDescent="0.2">
      <c r="E581" s="214"/>
    </row>
    <row r="582" spans="1:7" x14ac:dyDescent="0.2">
      <c r="A582" s="263"/>
      <c r="B582" s="263"/>
    </row>
    <row r="583" spans="1:7" x14ac:dyDescent="0.2">
      <c r="C583" s="264"/>
      <c r="D583" s="264"/>
      <c r="E583" s="265"/>
      <c r="F583" s="264"/>
      <c r="G583" s="266"/>
    </row>
    <row r="584" spans="1:7" x14ac:dyDescent="0.2">
      <c r="A584" s="263"/>
      <c r="B584" s="263"/>
    </row>
  </sheetData>
  <mergeCells count="222">
    <mergeCell ref="C513:G513"/>
    <mergeCell ref="C506:G506"/>
    <mergeCell ref="C507:D507"/>
    <mergeCell ref="C509:G509"/>
    <mergeCell ref="C489:G489"/>
    <mergeCell ref="C490:D490"/>
    <mergeCell ref="C494:D494"/>
    <mergeCell ref="C495:D495"/>
    <mergeCell ref="C497:D497"/>
    <mergeCell ref="C499:D499"/>
    <mergeCell ref="C500:D500"/>
    <mergeCell ref="C502:D502"/>
    <mergeCell ref="C471:D471"/>
    <mergeCell ref="C475:G475"/>
    <mergeCell ref="C479:G479"/>
    <mergeCell ref="C480:G480"/>
    <mergeCell ref="C483:G483"/>
    <mergeCell ref="C484:D484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445:G445"/>
    <mergeCell ref="C446:D446"/>
    <mergeCell ref="C447:D447"/>
    <mergeCell ref="C448:D448"/>
    <mergeCell ref="C453:D453"/>
    <mergeCell ref="C455:D455"/>
    <mergeCell ref="C457:G457"/>
    <mergeCell ref="C458:D458"/>
    <mergeCell ref="C436:D436"/>
    <mergeCell ref="C438:G438"/>
    <mergeCell ref="C439:D439"/>
    <mergeCell ref="C441:G441"/>
    <mergeCell ref="C442:G442"/>
    <mergeCell ref="C443:D443"/>
    <mergeCell ref="C426:D426"/>
    <mergeCell ref="C428:G428"/>
    <mergeCell ref="C429:D429"/>
    <mergeCell ref="C431:G431"/>
    <mergeCell ref="C432:D432"/>
    <mergeCell ref="C434:D434"/>
    <mergeCell ref="C412:G412"/>
    <mergeCell ref="C413:D413"/>
    <mergeCell ref="C415:G415"/>
    <mergeCell ref="C416:G416"/>
    <mergeCell ref="C421:D421"/>
    <mergeCell ref="C422:D422"/>
    <mergeCell ref="C424:G424"/>
    <mergeCell ref="C425:D425"/>
    <mergeCell ref="C404:G404"/>
    <mergeCell ref="C405:D405"/>
    <mergeCell ref="C407:G407"/>
    <mergeCell ref="C408:G408"/>
    <mergeCell ref="C409:D409"/>
    <mergeCell ref="C411:G411"/>
    <mergeCell ref="C396:G396"/>
    <mergeCell ref="C397:G397"/>
    <mergeCell ref="C398:D398"/>
    <mergeCell ref="C400:G400"/>
    <mergeCell ref="C401:G401"/>
    <mergeCell ref="C403:G403"/>
    <mergeCell ref="C387:G387"/>
    <mergeCell ref="C388:G388"/>
    <mergeCell ref="C390:G390"/>
    <mergeCell ref="C391:G391"/>
    <mergeCell ref="C393:G393"/>
    <mergeCell ref="C394:G394"/>
    <mergeCell ref="C373:D373"/>
    <mergeCell ref="C375:G375"/>
    <mergeCell ref="C378:G378"/>
    <mergeCell ref="C379:G379"/>
    <mergeCell ref="C381:G381"/>
    <mergeCell ref="C382:G382"/>
    <mergeCell ref="C384:G384"/>
    <mergeCell ref="C385:G385"/>
    <mergeCell ref="C359:G359"/>
    <mergeCell ref="C360:D360"/>
    <mergeCell ref="C362:G362"/>
    <mergeCell ref="C364:G364"/>
    <mergeCell ref="C365:G365"/>
    <mergeCell ref="C366:G366"/>
    <mergeCell ref="C367:G367"/>
    <mergeCell ref="C368:D368"/>
    <mergeCell ref="C336:G336"/>
    <mergeCell ref="C338:G338"/>
    <mergeCell ref="C340:G340"/>
    <mergeCell ref="C342:G342"/>
    <mergeCell ref="C344:G344"/>
    <mergeCell ref="C352:G352"/>
    <mergeCell ref="C353:D353"/>
    <mergeCell ref="C315:G315"/>
    <mergeCell ref="C316:D316"/>
    <mergeCell ref="C318:G318"/>
    <mergeCell ref="C324:G324"/>
    <mergeCell ref="C304:G304"/>
    <mergeCell ref="C305:D305"/>
    <mergeCell ref="C307:G307"/>
    <mergeCell ref="C308:D308"/>
    <mergeCell ref="C311:D311"/>
    <mergeCell ref="C313:D313"/>
    <mergeCell ref="C287:D287"/>
    <mergeCell ref="C290:D290"/>
    <mergeCell ref="C292:D292"/>
    <mergeCell ref="C294:D294"/>
    <mergeCell ref="C296:D296"/>
    <mergeCell ref="C298:D298"/>
    <mergeCell ref="C300:G300"/>
    <mergeCell ref="C302:G302"/>
    <mergeCell ref="C278:D278"/>
    <mergeCell ref="C280:G280"/>
    <mergeCell ref="C281:G281"/>
    <mergeCell ref="C259:G259"/>
    <mergeCell ref="C263:G263"/>
    <mergeCell ref="C265:G265"/>
    <mergeCell ref="C250:G250"/>
    <mergeCell ref="C251:D251"/>
    <mergeCell ref="C240:D240"/>
    <mergeCell ref="C245:D245"/>
    <mergeCell ref="C216:D216"/>
    <mergeCell ref="C217:D217"/>
    <mergeCell ref="C218:D218"/>
    <mergeCell ref="C223:D223"/>
    <mergeCell ref="C225:D225"/>
    <mergeCell ref="C205:D205"/>
    <mergeCell ref="C207:D207"/>
    <mergeCell ref="C209:D209"/>
    <mergeCell ref="C211:D211"/>
    <mergeCell ref="C212:D212"/>
    <mergeCell ref="C214:D214"/>
    <mergeCell ref="C186:D186"/>
    <mergeCell ref="C188:D188"/>
    <mergeCell ref="C190:D190"/>
    <mergeCell ref="C192:D192"/>
    <mergeCell ref="C194:D194"/>
    <mergeCell ref="C196:D196"/>
    <mergeCell ref="C198:D198"/>
    <mergeCell ref="C161:D161"/>
    <mergeCell ref="C165:D165"/>
    <mergeCell ref="C177:D177"/>
    <mergeCell ref="C179:D179"/>
    <mergeCell ref="C182:D182"/>
    <mergeCell ref="C150:D150"/>
    <mergeCell ref="C153:D153"/>
    <mergeCell ref="C155:D155"/>
    <mergeCell ref="C156:D156"/>
    <mergeCell ref="C158:D158"/>
    <mergeCell ref="C159:D159"/>
    <mergeCell ref="C139:D139"/>
    <mergeCell ref="C143:D143"/>
    <mergeCell ref="C144:D144"/>
    <mergeCell ref="C145:D145"/>
    <mergeCell ref="C146:D146"/>
    <mergeCell ref="C147:D147"/>
    <mergeCell ref="C127:D127"/>
    <mergeCell ref="C129:G129"/>
    <mergeCell ref="C132:D132"/>
    <mergeCell ref="C134:D134"/>
    <mergeCell ref="C135:D135"/>
    <mergeCell ref="C111:D111"/>
    <mergeCell ref="C113:D113"/>
    <mergeCell ref="C117:D117"/>
    <mergeCell ref="C119:D119"/>
    <mergeCell ref="C121:D121"/>
    <mergeCell ref="C123:D123"/>
    <mergeCell ref="C93:D93"/>
    <mergeCell ref="C94:D94"/>
    <mergeCell ref="C96:D96"/>
    <mergeCell ref="C98:D98"/>
    <mergeCell ref="C100:D100"/>
    <mergeCell ref="C102:D102"/>
    <mergeCell ref="C106:G106"/>
    <mergeCell ref="C110:G110"/>
    <mergeCell ref="C85:D85"/>
    <mergeCell ref="C89:D89"/>
    <mergeCell ref="C66:D66"/>
    <mergeCell ref="C68:D68"/>
    <mergeCell ref="C70:G70"/>
    <mergeCell ref="C72:D72"/>
    <mergeCell ref="C75:D75"/>
    <mergeCell ref="C77:D77"/>
    <mergeCell ref="C78:D78"/>
    <mergeCell ref="C79:D79"/>
    <mergeCell ref="C80:D80"/>
    <mergeCell ref="C56:D56"/>
    <mergeCell ref="C58:D58"/>
    <mergeCell ref="C59:D59"/>
    <mergeCell ref="C61:D61"/>
    <mergeCell ref="C62:D62"/>
    <mergeCell ref="C81:D81"/>
    <mergeCell ref="C39:D39"/>
    <mergeCell ref="C42:D42"/>
    <mergeCell ref="C44:D44"/>
    <mergeCell ref="C48:D48"/>
    <mergeCell ref="C50:D50"/>
    <mergeCell ref="C51:D51"/>
    <mergeCell ref="C53:D53"/>
    <mergeCell ref="C54:D54"/>
    <mergeCell ref="C31:D31"/>
    <mergeCell ref="C33:D33"/>
    <mergeCell ref="C35:D35"/>
    <mergeCell ref="C36:D36"/>
    <mergeCell ref="C37:D37"/>
    <mergeCell ref="C17:D17"/>
    <mergeCell ref="C18:D18"/>
    <mergeCell ref="C23:D23"/>
    <mergeCell ref="C24:D24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  <mergeCell ref="C29:D29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9C01-6170-4915-AD1C-D6429B6BDE88}">
  <sheetPr codeName="List22"/>
  <dimension ref="A1:BE51"/>
  <sheetViews>
    <sheetView topLeftCell="A28" zoomScaleNormal="100" workbookViewId="0"/>
  </sheetViews>
  <sheetFormatPr defaultRowHeight="12.75" x14ac:dyDescent="0.2"/>
  <cols>
    <col min="1" max="1" width="2" style="273" customWidth="1"/>
    <col min="2" max="2" width="15" style="273" customWidth="1"/>
    <col min="3" max="3" width="15.85546875" style="273" customWidth="1"/>
    <col min="4" max="4" width="14.5703125" style="273" customWidth="1"/>
    <col min="5" max="5" width="13.5703125" style="273" customWidth="1"/>
    <col min="6" max="6" width="16.5703125" style="273" customWidth="1"/>
    <col min="7" max="7" width="15.28515625" style="273" customWidth="1"/>
    <col min="8" max="256" width="9.140625" style="273"/>
    <col min="257" max="257" width="2" style="273" customWidth="1"/>
    <col min="258" max="258" width="15" style="273" customWidth="1"/>
    <col min="259" max="259" width="15.85546875" style="273" customWidth="1"/>
    <col min="260" max="260" width="14.5703125" style="273" customWidth="1"/>
    <col min="261" max="261" width="13.5703125" style="273" customWidth="1"/>
    <col min="262" max="262" width="16.5703125" style="273" customWidth="1"/>
    <col min="263" max="263" width="15.28515625" style="273" customWidth="1"/>
    <col min="264" max="512" width="9.140625" style="273"/>
    <col min="513" max="513" width="2" style="273" customWidth="1"/>
    <col min="514" max="514" width="15" style="273" customWidth="1"/>
    <col min="515" max="515" width="15.85546875" style="273" customWidth="1"/>
    <col min="516" max="516" width="14.5703125" style="273" customWidth="1"/>
    <col min="517" max="517" width="13.5703125" style="273" customWidth="1"/>
    <col min="518" max="518" width="16.5703125" style="273" customWidth="1"/>
    <col min="519" max="519" width="15.28515625" style="273" customWidth="1"/>
    <col min="520" max="768" width="9.140625" style="273"/>
    <col min="769" max="769" width="2" style="273" customWidth="1"/>
    <col min="770" max="770" width="15" style="273" customWidth="1"/>
    <col min="771" max="771" width="15.85546875" style="273" customWidth="1"/>
    <col min="772" max="772" width="14.5703125" style="273" customWidth="1"/>
    <col min="773" max="773" width="13.5703125" style="273" customWidth="1"/>
    <col min="774" max="774" width="16.5703125" style="273" customWidth="1"/>
    <col min="775" max="775" width="15.28515625" style="273" customWidth="1"/>
    <col min="776" max="1024" width="9.140625" style="273"/>
    <col min="1025" max="1025" width="2" style="273" customWidth="1"/>
    <col min="1026" max="1026" width="15" style="273" customWidth="1"/>
    <col min="1027" max="1027" width="15.85546875" style="273" customWidth="1"/>
    <col min="1028" max="1028" width="14.5703125" style="273" customWidth="1"/>
    <col min="1029" max="1029" width="13.5703125" style="273" customWidth="1"/>
    <col min="1030" max="1030" width="16.5703125" style="273" customWidth="1"/>
    <col min="1031" max="1031" width="15.28515625" style="273" customWidth="1"/>
    <col min="1032" max="1280" width="9.140625" style="273"/>
    <col min="1281" max="1281" width="2" style="273" customWidth="1"/>
    <col min="1282" max="1282" width="15" style="273" customWidth="1"/>
    <col min="1283" max="1283" width="15.85546875" style="273" customWidth="1"/>
    <col min="1284" max="1284" width="14.5703125" style="273" customWidth="1"/>
    <col min="1285" max="1285" width="13.5703125" style="273" customWidth="1"/>
    <col min="1286" max="1286" width="16.5703125" style="273" customWidth="1"/>
    <col min="1287" max="1287" width="15.28515625" style="273" customWidth="1"/>
    <col min="1288" max="1536" width="9.140625" style="273"/>
    <col min="1537" max="1537" width="2" style="273" customWidth="1"/>
    <col min="1538" max="1538" width="15" style="273" customWidth="1"/>
    <col min="1539" max="1539" width="15.85546875" style="273" customWidth="1"/>
    <col min="1540" max="1540" width="14.5703125" style="273" customWidth="1"/>
    <col min="1541" max="1541" width="13.5703125" style="273" customWidth="1"/>
    <col min="1542" max="1542" width="16.5703125" style="273" customWidth="1"/>
    <col min="1543" max="1543" width="15.28515625" style="273" customWidth="1"/>
    <col min="1544" max="1792" width="9.140625" style="273"/>
    <col min="1793" max="1793" width="2" style="273" customWidth="1"/>
    <col min="1794" max="1794" width="15" style="273" customWidth="1"/>
    <col min="1795" max="1795" width="15.85546875" style="273" customWidth="1"/>
    <col min="1796" max="1796" width="14.5703125" style="273" customWidth="1"/>
    <col min="1797" max="1797" width="13.5703125" style="273" customWidth="1"/>
    <col min="1798" max="1798" width="16.5703125" style="273" customWidth="1"/>
    <col min="1799" max="1799" width="15.28515625" style="273" customWidth="1"/>
    <col min="1800" max="2048" width="9.140625" style="273"/>
    <col min="2049" max="2049" width="2" style="273" customWidth="1"/>
    <col min="2050" max="2050" width="15" style="273" customWidth="1"/>
    <col min="2051" max="2051" width="15.85546875" style="273" customWidth="1"/>
    <col min="2052" max="2052" width="14.5703125" style="273" customWidth="1"/>
    <col min="2053" max="2053" width="13.5703125" style="273" customWidth="1"/>
    <col min="2054" max="2054" width="16.5703125" style="273" customWidth="1"/>
    <col min="2055" max="2055" width="15.28515625" style="273" customWidth="1"/>
    <col min="2056" max="2304" width="9.140625" style="273"/>
    <col min="2305" max="2305" width="2" style="273" customWidth="1"/>
    <col min="2306" max="2306" width="15" style="273" customWidth="1"/>
    <col min="2307" max="2307" width="15.85546875" style="273" customWidth="1"/>
    <col min="2308" max="2308" width="14.5703125" style="273" customWidth="1"/>
    <col min="2309" max="2309" width="13.5703125" style="273" customWidth="1"/>
    <col min="2310" max="2310" width="16.5703125" style="273" customWidth="1"/>
    <col min="2311" max="2311" width="15.28515625" style="273" customWidth="1"/>
    <col min="2312" max="2560" width="9.140625" style="273"/>
    <col min="2561" max="2561" width="2" style="273" customWidth="1"/>
    <col min="2562" max="2562" width="15" style="273" customWidth="1"/>
    <col min="2563" max="2563" width="15.85546875" style="273" customWidth="1"/>
    <col min="2564" max="2564" width="14.5703125" style="273" customWidth="1"/>
    <col min="2565" max="2565" width="13.5703125" style="273" customWidth="1"/>
    <col min="2566" max="2566" width="16.5703125" style="273" customWidth="1"/>
    <col min="2567" max="2567" width="15.28515625" style="273" customWidth="1"/>
    <col min="2568" max="2816" width="9.140625" style="273"/>
    <col min="2817" max="2817" width="2" style="273" customWidth="1"/>
    <col min="2818" max="2818" width="15" style="273" customWidth="1"/>
    <col min="2819" max="2819" width="15.85546875" style="273" customWidth="1"/>
    <col min="2820" max="2820" width="14.5703125" style="273" customWidth="1"/>
    <col min="2821" max="2821" width="13.5703125" style="273" customWidth="1"/>
    <col min="2822" max="2822" width="16.5703125" style="273" customWidth="1"/>
    <col min="2823" max="2823" width="15.28515625" style="273" customWidth="1"/>
    <col min="2824" max="3072" width="9.140625" style="273"/>
    <col min="3073" max="3073" width="2" style="273" customWidth="1"/>
    <col min="3074" max="3074" width="15" style="273" customWidth="1"/>
    <col min="3075" max="3075" width="15.85546875" style="273" customWidth="1"/>
    <col min="3076" max="3076" width="14.5703125" style="273" customWidth="1"/>
    <col min="3077" max="3077" width="13.5703125" style="273" customWidth="1"/>
    <col min="3078" max="3078" width="16.5703125" style="273" customWidth="1"/>
    <col min="3079" max="3079" width="15.28515625" style="273" customWidth="1"/>
    <col min="3080" max="3328" width="9.140625" style="273"/>
    <col min="3329" max="3329" width="2" style="273" customWidth="1"/>
    <col min="3330" max="3330" width="15" style="273" customWidth="1"/>
    <col min="3331" max="3331" width="15.85546875" style="273" customWidth="1"/>
    <col min="3332" max="3332" width="14.5703125" style="273" customWidth="1"/>
    <col min="3333" max="3333" width="13.5703125" style="273" customWidth="1"/>
    <col min="3334" max="3334" width="16.5703125" style="273" customWidth="1"/>
    <col min="3335" max="3335" width="15.28515625" style="273" customWidth="1"/>
    <col min="3336" max="3584" width="9.140625" style="273"/>
    <col min="3585" max="3585" width="2" style="273" customWidth="1"/>
    <col min="3586" max="3586" width="15" style="273" customWidth="1"/>
    <col min="3587" max="3587" width="15.85546875" style="273" customWidth="1"/>
    <col min="3588" max="3588" width="14.5703125" style="273" customWidth="1"/>
    <col min="3589" max="3589" width="13.5703125" style="273" customWidth="1"/>
    <col min="3590" max="3590" width="16.5703125" style="273" customWidth="1"/>
    <col min="3591" max="3591" width="15.28515625" style="273" customWidth="1"/>
    <col min="3592" max="3840" width="9.140625" style="273"/>
    <col min="3841" max="3841" width="2" style="273" customWidth="1"/>
    <col min="3842" max="3842" width="15" style="273" customWidth="1"/>
    <col min="3843" max="3843" width="15.85546875" style="273" customWidth="1"/>
    <col min="3844" max="3844" width="14.5703125" style="273" customWidth="1"/>
    <col min="3845" max="3845" width="13.5703125" style="273" customWidth="1"/>
    <col min="3846" max="3846" width="16.5703125" style="273" customWidth="1"/>
    <col min="3847" max="3847" width="15.28515625" style="273" customWidth="1"/>
    <col min="3848" max="4096" width="9.140625" style="273"/>
    <col min="4097" max="4097" width="2" style="273" customWidth="1"/>
    <col min="4098" max="4098" width="15" style="273" customWidth="1"/>
    <col min="4099" max="4099" width="15.85546875" style="273" customWidth="1"/>
    <col min="4100" max="4100" width="14.5703125" style="273" customWidth="1"/>
    <col min="4101" max="4101" width="13.5703125" style="273" customWidth="1"/>
    <col min="4102" max="4102" width="16.5703125" style="273" customWidth="1"/>
    <col min="4103" max="4103" width="15.28515625" style="273" customWidth="1"/>
    <col min="4104" max="4352" width="9.140625" style="273"/>
    <col min="4353" max="4353" width="2" style="273" customWidth="1"/>
    <col min="4354" max="4354" width="15" style="273" customWidth="1"/>
    <col min="4355" max="4355" width="15.85546875" style="273" customWidth="1"/>
    <col min="4356" max="4356" width="14.5703125" style="273" customWidth="1"/>
    <col min="4357" max="4357" width="13.5703125" style="273" customWidth="1"/>
    <col min="4358" max="4358" width="16.5703125" style="273" customWidth="1"/>
    <col min="4359" max="4359" width="15.28515625" style="273" customWidth="1"/>
    <col min="4360" max="4608" width="9.140625" style="273"/>
    <col min="4609" max="4609" width="2" style="273" customWidth="1"/>
    <col min="4610" max="4610" width="15" style="273" customWidth="1"/>
    <col min="4611" max="4611" width="15.85546875" style="273" customWidth="1"/>
    <col min="4612" max="4612" width="14.5703125" style="273" customWidth="1"/>
    <col min="4613" max="4613" width="13.5703125" style="273" customWidth="1"/>
    <col min="4614" max="4614" width="16.5703125" style="273" customWidth="1"/>
    <col min="4615" max="4615" width="15.28515625" style="273" customWidth="1"/>
    <col min="4616" max="4864" width="9.140625" style="273"/>
    <col min="4865" max="4865" width="2" style="273" customWidth="1"/>
    <col min="4866" max="4866" width="15" style="273" customWidth="1"/>
    <col min="4867" max="4867" width="15.85546875" style="273" customWidth="1"/>
    <col min="4868" max="4868" width="14.5703125" style="273" customWidth="1"/>
    <col min="4869" max="4869" width="13.5703125" style="273" customWidth="1"/>
    <col min="4870" max="4870" width="16.5703125" style="273" customWidth="1"/>
    <col min="4871" max="4871" width="15.28515625" style="273" customWidth="1"/>
    <col min="4872" max="5120" width="9.140625" style="273"/>
    <col min="5121" max="5121" width="2" style="273" customWidth="1"/>
    <col min="5122" max="5122" width="15" style="273" customWidth="1"/>
    <col min="5123" max="5123" width="15.85546875" style="273" customWidth="1"/>
    <col min="5124" max="5124" width="14.5703125" style="273" customWidth="1"/>
    <col min="5125" max="5125" width="13.5703125" style="273" customWidth="1"/>
    <col min="5126" max="5126" width="16.5703125" style="273" customWidth="1"/>
    <col min="5127" max="5127" width="15.28515625" style="273" customWidth="1"/>
    <col min="5128" max="5376" width="9.140625" style="273"/>
    <col min="5377" max="5377" width="2" style="273" customWidth="1"/>
    <col min="5378" max="5378" width="15" style="273" customWidth="1"/>
    <col min="5379" max="5379" width="15.85546875" style="273" customWidth="1"/>
    <col min="5380" max="5380" width="14.5703125" style="273" customWidth="1"/>
    <col min="5381" max="5381" width="13.5703125" style="273" customWidth="1"/>
    <col min="5382" max="5382" width="16.5703125" style="273" customWidth="1"/>
    <col min="5383" max="5383" width="15.28515625" style="273" customWidth="1"/>
    <col min="5384" max="5632" width="9.140625" style="273"/>
    <col min="5633" max="5633" width="2" style="273" customWidth="1"/>
    <col min="5634" max="5634" width="15" style="273" customWidth="1"/>
    <col min="5635" max="5635" width="15.85546875" style="273" customWidth="1"/>
    <col min="5636" max="5636" width="14.5703125" style="273" customWidth="1"/>
    <col min="5637" max="5637" width="13.5703125" style="273" customWidth="1"/>
    <col min="5638" max="5638" width="16.5703125" style="273" customWidth="1"/>
    <col min="5639" max="5639" width="15.28515625" style="273" customWidth="1"/>
    <col min="5640" max="5888" width="9.140625" style="273"/>
    <col min="5889" max="5889" width="2" style="273" customWidth="1"/>
    <col min="5890" max="5890" width="15" style="273" customWidth="1"/>
    <col min="5891" max="5891" width="15.85546875" style="273" customWidth="1"/>
    <col min="5892" max="5892" width="14.5703125" style="273" customWidth="1"/>
    <col min="5893" max="5893" width="13.5703125" style="273" customWidth="1"/>
    <col min="5894" max="5894" width="16.5703125" style="273" customWidth="1"/>
    <col min="5895" max="5895" width="15.28515625" style="273" customWidth="1"/>
    <col min="5896" max="6144" width="9.140625" style="273"/>
    <col min="6145" max="6145" width="2" style="273" customWidth="1"/>
    <col min="6146" max="6146" width="15" style="273" customWidth="1"/>
    <col min="6147" max="6147" width="15.85546875" style="273" customWidth="1"/>
    <col min="6148" max="6148" width="14.5703125" style="273" customWidth="1"/>
    <col min="6149" max="6149" width="13.5703125" style="273" customWidth="1"/>
    <col min="6150" max="6150" width="16.5703125" style="273" customWidth="1"/>
    <col min="6151" max="6151" width="15.28515625" style="273" customWidth="1"/>
    <col min="6152" max="6400" width="9.140625" style="273"/>
    <col min="6401" max="6401" width="2" style="273" customWidth="1"/>
    <col min="6402" max="6402" width="15" style="273" customWidth="1"/>
    <col min="6403" max="6403" width="15.85546875" style="273" customWidth="1"/>
    <col min="6404" max="6404" width="14.5703125" style="273" customWidth="1"/>
    <col min="6405" max="6405" width="13.5703125" style="273" customWidth="1"/>
    <col min="6406" max="6406" width="16.5703125" style="273" customWidth="1"/>
    <col min="6407" max="6407" width="15.28515625" style="273" customWidth="1"/>
    <col min="6408" max="6656" width="9.140625" style="273"/>
    <col min="6657" max="6657" width="2" style="273" customWidth="1"/>
    <col min="6658" max="6658" width="15" style="273" customWidth="1"/>
    <col min="6659" max="6659" width="15.85546875" style="273" customWidth="1"/>
    <col min="6660" max="6660" width="14.5703125" style="273" customWidth="1"/>
    <col min="6661" max="6661" width="13.5703125" style="273" customWidth="1"/>
    <col min="6662" max="6662" width="16.5703125" style="273" customWidth="1"/>
    <col min="6663" max="6663" width="15.28515625" style="273" customWidth="1"/>
    <col min="6664" max="6912" width="9.140625" style="273"/>
    <col min="6913" max="6913" width="2" style="273" customWidth="1"/>
    <col min="6914" max="6914" width="15" style="273" customWidth="1"/>
    <col min="6915" max="6915" width="15.85546875" style="273" customWidth="1"/>
    <col min="6916" max="6916" width="14.5703125" style="273" customWidth="1"/>
    <col min="6917" max="6917" width="13.5703125" style="273" customWidth="1"/>
    <col min="6918" max="6918" width="16.5703125" style="273" customWidth="1"/>
    <col min="6919" max="6919" width="15.28515625" style="273" customWidth="1"/>
    <col min="6920" max="7168" width="9.140625" style="273"/>
    <col min="7169" max="7169" width="2" style="273" customWidth="1"/>
    <col min="7170" max="7170" width="15" style="273" customWidth="1"/>
    <col min="7171" max="7171" width="15.85546875" style="273" customWidth="1"/>
    <col min="7172" max="7172" width="14.5703125" style="273" customWidth="1"/>
    <col min="7173" max="7173" width="13.5703125" style="273" customWidth="1"/>
    <col min="7174" max="7174" width="16.5703125" style="273" customWidth="1"/>
    <col min="7175" max="7175" width="15.28515625" style="273" customWidth="1"/>
    <col min="7176" max="7424" width="9.140625" style="273"/>
    <col min="7425" max="7425" width="2" style="273" customWidth="1"/>
    <col min="7426" max="7426" width="15" style="273" customWidth="1"/>
    <col min="7427" max="7427" width="15.85546875" style="273" customWidth="1"/>
    <col min="7428" max="7428" width="14.5703125" style="273" customWidth="1"/>
    <col min="7429" max="7429" width="13.5703125" style="273" customWidth="1"/>
    <col min="7430" max="7430" width="16.5703125" style="273" customWidth="1"/>
    <col min="7431" max="7431" width="15.28515625" style="273" customWidth="1"/>
    <col min="7432" max="7680" width="9.140625" style="273"/>
    <col min="7681" max="7681" width="2" style="273" customWidth="1"/>
    <col min="7682" max="7682" width="15" style="273" customWidth="1"/>
    <col min="7683" max="7683" width="15.85546875" style="273" customWidth="1"/>
    <col min="7684" max="7684" width="14.5703125" style="273" customWidth="1"/>
    <col min="7685" max="7685" width="13.5703125" style="273" customWidth="1"/>
    <col min="7686" max="7686" width="16.5703125" style="273" customWidth="1"/>
    <col min="7687" max="7687" width="15.28515625" style="273" customWidth="1"/>
    <col min="7688" max="7936" width="9.140625" style="273"/>
    <col min="7937" max="7937" width="2" style="273" customWidth="1"/>
    <col min="7938" max="7938" width="15" style="273" customWidth="1"/>
    <col min="7939" max="7939" width="15.85546875" style="273" customWidth="1"/>
    <col min="7940" max="7940" width="14.5703125" style="273" customWidth="1"/>
    <col min="7941" max="7941" width="13.5703125" style="273" customWidth="1"/>
    <col min="7942" max="7942" width="16.5703125" style="273" customWidth="1"/>
    <col min="7943" max="7943" width="15.28515625" style="273" customWidth="1"/>
    <col min="7944" max="8192" width="9.140625" style="273"/>
    <col min="8193" max="8193" width="2" style="273" customWidth="1"/>
    <col min="8194" max="8194" width="15" style="273" customWidth="1"/>
    <col min="8195" max="8195" width="15.85546875" style="273" customWidth="1"/>
    <col min="8196" max="8196" width="14.5703125" style="273" customWidth="1"/>
    <col min="8197" max="8197" width="13.5703125" style="273" customWidth="1"/>
    <col min="8198" max="8198" width="16.5703125" style="273" customWidth="1"/>
    <col min="8199" max="8199" width="15.28515625" style="273" customWidth="1"/>
    <col min="8200" max="8448" width="9.140625" style="273"/>
    <col min="8449" max="8449" width="2" style="273" customWidth="1"/>
    <col min="8450" max="8450" width="15" style="273" customWidth="1"/>
    <col min="8451" max="8451" width="15.85546875" style="273" customWidth="1"/>
    <col min="8452" max="8452" width="14.5703125" style="273" customWidth="1"/>
    <col min="8453" max="8453" width="13.5703125" style="273" customWidth="1"/>
    <col min="8454" max="8454" width="16.5703125" style="273" customWidth="1"/>
    <col min="8455" max="8455" width="15.28515625" style="273" customWidth="1"/>
    <col min="8456" max="8704" width="9.140625" style="273"/>
    <col min="8705" max="8705" width="2" style="273" customWidth="1"/>
    <col min="8706" max="8706" width="15" style="273" customWidth="1"/>
    <col min="8707" max="8707" width="15.85546875" style="273" customWidth="1"/>
    <col min="8708" max="8708" width="14.5703125" style="273" customWidth="1"/>
    <col min="8709" max="8709" width="13.5703125" style="273" customWidth="1"/>
    <col min="8710" max="8710" width="16.5703125" style="273" customWidth="1"/>
    <col min="8711" max="8711" width="15.28515625" style="273" customWidth="1"/>
    <col min="8712" max="8960" width="9.140625" style="273"/>
    <col min="8961" max="8961" width="2" style="273" customWidth="1"/>
    <col min="8962" max="8962" width="15" style="273" customWidth="1"/>
    <col min="8963" max="8963" width="15.85546875" style="273" customWidth="1"/>
    <col min="8964" max="8964" width="14.5703125" style="273" customWidth="1"/>
    <col min="8965" max="8965" width="13.5703125" style="273" customWidth="1"/>
    <col min="8966" max="8966" width="16.5703125" style="273" customWidth="1"/>
    <col min="8967" max="8967" width="15.28515625" style="273" customWidth="1"/>
    <col min="8968" max="9216" width="9.140625" style="273"/>
    <col min="9217" max="9217" width="2" style="273" customWidth="1"/>
    <col min="9218" max="9218" width="15" style="273" customWidth="1"/>
    <col min="9219" max="9219" width="15.85546875" style="273" customWidth="1"/>
    <col min="9220" max="9220" width="14.5703125" style="273" customWidth="1"/>
    <col min="9221" max="9221" width="13.5703125" style="273" customWidth="1"/>
    <col min="9222" max="9222" width="16.5703125" style="273" customWidth="1"/>
    <col min="9223" max="9223" width="15.28515625" style="273" customWidth="1"/>
    <col min="9224" max="9472" width="9.140625" style="273"/>
    <col min="9473" max="9473" width="2" style="273" customWidth="1"/>
    <col min="9474" max="9474" width="15" style="273" customWidth="1"/>
    <col min="9475" max="9475" width="15.85546875" style="273" customWidth="1"/>
    <col min="9476" max="9476" width="14.5703125" style="273" customWidth="1"/>
    <col min="9477" max="9477" width="13.5703125" style="273" customWidth="1"/>
    <col min="9478" max="9478" width="16.5703125" style="273" customWidth="1"/>
    <col min="9479" max="9479" width="15.28515625" style="273" customWidth="1"/>
    <col min="9480" max="9728" width="9.140625" style="273"/>
    <col min="9729" max="9729" width="2" style="273" customWidth="1"/>
    <col min="9730" max="9730" width="15" style="273" customWidth="1"/>
    <col min="9731" max="9731" width="15.85546875" style="273" customWidth="1"/>
    <col min="9732" max="9732" width="14.5703125" style="273" customWidth="1"/>
    <col min="9733" max="9733" width="13.5703125" style="273" customWidth="1"/>
    <col min="9734" max="9734" width="16.5703125" style="273" customWidth="1"/>
    <col min="9735" max="9735" width="15.28515625" style="273" customWidth="1"/>
    <col min="9736" max="9984" width="9.140625" style="273"/>
    <col min="9985" max="9985" width="2" style="273" customWidth="1"/>
    <col min="9986" max="9986" width="15" style="273" customWidth="1"/>
    <col min="9987" max="9987" width="15.85546875" style="273" customWidth="1"/>
    <col min="9988" max="9988" width="14.5703125" style="273" customWidth="1"/>
    <col min="9989" max="9989" width="13.5703125" style="273" customWidth="1"/>
    <col min="9990" max="9990" width="16.5703125" style="273" customWidth="1"/>
    <col min="9991" max="9991" width="15.28515625" style="273" customWidth="1"/>
    <col min="9992" max="10240" width="9.140625" style="273"/>
    <col min="10241" max="10241" width="2" style="273" customWidth="1"/>
    <col min="10242" max="10242" width="15" style="273" customWidth="1"/>
    <col min="10243" max="10243" width="15.85546875" style="273" customWidth="1"/>
    <col min="10244" max="10244" width="14.5703125" style="273" customWidth="1"/>
    <col min="10245" max="10245" width="13.5703125" style="273" customWidth="1"/>
    <col min="10246" max="10246" width="16.5703125" style="273" customWidth="1"/>
    <col min="10247" max="10247" width="15.28515625" style="273" customWidth="1"/>
    <col min="10248" max="10496" width="9.140625" style="273"/>
    <col min="10497" max="10497" width="2" style="273" customWidth="1"/>
    <col min="10498" max="10498" width="15" style="273" customWidth="1"/>
    <col min="10499" max="10499" width="15.85546875" style="273" customWidth="1"/>
    <col min="10500" max="10500" width="14.5703125" style="273" customWidth="1"/>
    <col min="10501" max="10501" width="13.5703125" style="273" customWidth="1"/>
    <col min="10502" max="10502" width="16.5703125" style="273" customWidth="1"/>
    <col min="10503" max="10503" width="15.28515625" style="273" customWidth="1"/>
    <col min="10504" max="10752" width="9.140625" style="273"/>
    <col min="10753" max="10753" width="2" style="273" customWidth="1"/>
    <col min="10754" max="10754" width="15" style="273" customWidth="1"/>
    <col min="10755" max="10755" width="15.85546875" style="273" customWidth="1"/>
    <col min="10756" max="10756" width="14.5703125" style="273" customWidth="1"/>
    <col min="10757" max="10757" width="13.5703125" style="273" customWidth="1"/>
    <col min="10758" max="10758" width="16.5703125" style="273" customWidth="1"/>
    <col min="10759" max="10759" width="15.28515625" style="273" customWidth="1"/>
    <col min="10760" max="11008" width="9.140625" style="273"/>
    <col min="11009" max="11009" width="2" style="273" customWidth="1"/>
    <col min="11010" max="11010" width="15" style="273" customWidth="1"/>
    <col min="11011" max="11011" width="15.85546875" style="273" customWidth="1"/>
    <col min="11012" max="11012" width="14.5703125" style="273" customWidth="1"/>
    <col min="11013" max="11013" width="13.5703125" style="273" customWidth="1"/>
    <col min="11014" max="11014" width="16.5703125" style="273" customWidth="1"/>
    <col min="11015" max="11015" width="15.28515625" style="273" customWidth="1"/>
    <col min="11016" max="11264" width="9.140625" style="273"/>
    <col min="11265" max="11265" width="2" style="273" customWidth="1"/>
    <col min="11266" max="11266" width="15" style="273" customWidth="1"/>
    <col min="11267" max="11267" width="15.85546875" style="273" customWidth="1"/>
    <col min="11268" max="11268" width="14.5703125" style="273" customWidth="1"/>
    <col min="11269" max="11269" width="13.5703125" style="273" customWidth="1"/>
    <col min="11270" max="11270" width="16.5703125" style="273" customWidth="1"/>
    <col min="11271" max="11271" width="15.28515625" style="273" customWidth="1"/>
    <col min="11272" max="11520" width="9.140625" style="273"/>
    <col min="11521" max="11521" width="2" style="273" customWidth="1"/>
    <col min="11522" max="11522" width="15" style="273" customWidth="1"/>
    <col min="11523" max="11523" width="15.85546875" style="273" customWidth="1"/>
    <col min="11524" max="11524" width="14.5703125" style="273" customWidth="1"/>
    <col min="11525" max="11525" width="13.5703125" style="273" customWidth="1"/>
    <col min="11526" max="11526" width="16.5703125" style="273" customWidth="1"/>
    <col min="11527" max="11527" width="15.28515625" style="273" customWidth="1"/>
    <col min="11528" max="11776" width="9.140625" style="273"/>
    <col min="11777" max="11777" width="2" style="273" customWidth="1"/>
    <col min="11778" max="11778" width="15" style="273" customWidth="1"/>
    <col min="11779" max="11779" width="15.85546875" style="273" customWidth="1"/>
    <col min="11780" max="11780" width="14.5703125" style="273" customWidth="1"/>
    <col min="11781" max="11781" width="13.5703125" style="273" customWidth="1"/>
    <col min="11782" max="11782" width="16.5703125" style="273" customWidth="1"/>
    <col min="11783" max="11783" width="15.28515625" style="273" customWidth="1"/>
    <col min="11784" max="12032" width="9.140625" style="273"/>
    <col min="12033" max="12033" width="2" style="273" customWidth="1"/>
    <col min="12034" max="12034" width="15" style="273" customWidth="1"/>
    <col min="12035" max="12035" width="15.85546875" style="273" customWidth="1"/>
    <col min="12036" max="12036" width="14.5703125" style="273" customWidth="1"/>
    <col min="12037" max="12037" width="13.5703125" style="273" customWidth="1"/>
    <col min="12038" max="12038" width="16.5703125" style="273" customWidth="1"/>
    <col min="12039" max="12039" width="15.28515625" style="273" customWidth="1"/>
    <col min="12040" max="12288" width="9.140625" style="273"/>
    <col min="12289" max="12289" width="2" style="273" customWidth="1"/>
    <col min="12290" max="12290" width="15" style="273" customWidth="1"/>
    <col min="12291" max="12291" width="15.85546875" style="273" customWidth="1"/>
    <col min="12292" max="12292" width="14.5703125" style="273" customWidth="1"/>
    <col min="12293" max="12293" width="13.5703125" style="273" customWidth="1"/>
    <col min="12294" max="12294" width="16.5703125" style="273" customWidth="1"/>
    <col min="12295" max="12295" width="15.28515625" style="273" customWidth="1"/>
    <col min="12296" max="12544" width="9.140625" style="273"/>
    <col min="12545" max="12545" width="2" style="273" customWidth="1"/>
    <col min="12546" max="12546" width="15" style="273" customWidth="1"/>
    <col min="12547" max="12547" width="15.85546875" style="273" customWidth="1"/>
    <col min="12548" max="12548" width="14.5703125" style="273" customWidth="1"/>
    <col min="12549" max="12549" width="13.5703125" style="273" customWidth="1"/>
    <col min="12550" max="12550" width="16.5703125" style="273" customWidth="1"/>
    <col min="12551" max="12551" width="15.28515625" style="273" customWidth="1"/>
    <col min="12552" max="12800" width="9.140625" style="273"/>
    <col min="12801" max="12801" width="2" style="273" customWidth="1"/>
    <col min="12802" max="12802" width="15" style="273" customWidth="1"/>
    <col min="12803" max="12803" width="15.85546875" style="273" customWidth="1"/>
    <col min="12804" max="12804" width="14.5703125" style="273" customWidth="1"/>
    <col min="12805" max="12805" width="13.5703125" style="273" customWidth="1"/>
    <col min="12806" max="12806" width="16.5703125" style="273" customWidth="1"/>
    <col min="12807" max="12807" width="15.28515625" style="273" customWidth="1"/>
    <col min="12808" max="13056" width="9.140625" style="273"/>
    <col min="13057" max="13057" width="2" style="273" customWidth="1"/>
    <col min="13058" max="13058" width="15" style="273" customWidth="1"/>
    <col min="13059" max="13059" width="15.85546875" style="273" customWidth="1"/>
    <col min="13060" max="13060" width="14.5703125" style="273" customWidth="1"/>
    <col min="13061" max="13061" width="13.5703125" style="273" customWidth="1"/>
    <col min="13062" max="13062" width="16.5703125" style="273" customWidth="1"/>
    <col min="13063" max="13063" width="15.28515625" style="273" customWidth="1"/>
    <col min="13064" max="13312" width="9.140625" style="273"/>
    <col min="13313" max="13313" width="2" style="273" customWidth="1"/>
    <col min="13314" max="13314" width="15" style="273" customWidth="1"/>
    <col min="13315" max="13315" width="15.85546875" style="273" customWidth="1"/>
    <col min="13316" max="13316" width="14.5703125" style="273" customWidth="1"/>
    <col min="13317" max="13317" width="13.5703125" style="273" customWidth="1"/>
    <col min="13318" max="13318" width="16.5703125" style="273" customWidth="1"/>
    <col min="13319" max="13319" width="15.28515625" style="273" customWidth="1"/>
    <col min="13320" max="13568" width="9.140625" style="273"/>
    <col min="13569" max="13569" width="2" style="273" customWidth="1"/>
    <col min="13570" max="13570" width="15" style="273" customWidth="1"/>
    <col min="13571" max="13571" width="15.85546875" style="273" customWidth="1"/>
    <col min="13572" max="13572" width="14.5703125" style="273" customWidth="1"/>
    <col min="13573" max="13573" width="13.5703125" style="273" customWidth="1"/>
    <col min="13574" max="13574" width="16.5703125" style="273" customWidth="1"/>
    <col min="13575" max="13575" width="15.28515625" style="273" customWidth="1"/>
    <col min="13576" max="13824" width="9.140625" style="273"/>
    <col min="13825" max="13825" width="2" style="273" customWidth="1"/>
    <col min="13826" max="13826" width="15" style="273" customWidth="1"/>
    <col min="13827" max="13827" width="15.85546875" style="273" customWidth="1"/>
    <col min="13828" max="13828" width="14.5703125" style="273" customWidth="1"/>
    <col min="13829" max="13829" width="13.5703125" style="273" customWidth="1"/>
    <col min="13830" max="13830" width="16.5703125" style="273" customWidth="1"/>
    <col min="13831" max="13831" width="15.28515625" style="273" customWidth="1"/>
    <col min="13832" max="14080" width="9.140625" style="273"/>
    <col min="14081" max="14081" width="2" style="273" customWidth="1"/>
    <col min="14082" max="14082" width="15" style="273" customWidth="1"/>
    <col min="14083" max="14083" width="15.85546875" style="273" customWidth="1"/>
    <col min="14084" max="14084" width="14.5703125" style="273" customWidth="1"/>
    <col min="14085" max="14085" width="13.5703125" style="273" customWidth="1"/>
    <col min="14086" max="14086" width="16.5703125" style="273" customWidth="1"/>
    <col min="14087" max="14087" width="15.28515625" style="273" customWidth="1"/>
    <col min="14088" max="14336" width="9.140625" style="273"/>
    <col min="14337" max="14337" width="2" style="273" customWidth="1"/>
    <col min="14338" max="14338" width="15" style="273" customWidth="1"/>
    <col min="14339" max="14339" width="15.85546875" style="273" customWidth="1"/>
    <col min="14340" max="14340" width="14.5703125" style="273" customWidth="1"/>
    <col min="14341" max="14341" width="13.5703125" style="273" customWidth="1"/>
    <col min="14342" max="14342" width="16.5703125" style="273" customWidth="1"/>
    <col min="14343" max="14343" width="15.28515625" style="273" customWidth="1"/>
    <col min="14344" max="14592" width="9.140625" style="273"/>
    <col min="14593" max="14593" width="2" style="273" customWidth="1"/>
    <col min="14594" max="14594" width="15" style="273" customWidth="1"/>
    <col min="14595" max="14595" width="15.85546875" style="273" customWidth="1"/>
    <col min="14596" max="14596" width="14.5703125" style="273" customWidth="1"/>
    <col min="14597" max="14597" width="13.5703125" style="273" customWidth="1"/>
    <col min="14598" max="14598" width="16.5703125" style="273" customWidth="1"/>
    <col min="14599" max="14599" width="15.28515625" style="273" customWidth="1"/>
    <col min="14600" max="14848" width="9.140625" style="273"/>
    <col min="14849" max="14849" width="2" style="273" customWidth="1"/>
    <col min="14850" max="14850" width="15" style="273" customWidth="1"/>
    <col min="14851" max="14851" width="15.85546875" style="273" customWidth="1"/>
    <col min="14852" max="14852" width="14.5703125" style="273" customWidth="1"/>
    <col min="14853" max="14853" width="13.5703125" style="273" customWidth="1"/>
    <col min="14854" max="14854" width="16.5703125" style="273" customWidth="1"/>
    <col min="14855" max="14855" width="15.28515625" style="273" customWidth="1"/>
    <col min="14856" max="15104" width="9.140625" style="273"/>
    <col min="15105" max="15105" width="2" style="273" customWidth="1"/>
    <col min="15106" max="15106" width="15" style="273" customWidth="1"/>
    <col min="15107" max="15107" width="15.85546875" style="273" customWidth="1"/>
    <col min="15108" max="15108" width="14.5703125" style="273" customWidth="1"/>
    <col min="15109" max="15109" width="13.5703125" style="273" customWidth="1"/>
    <col min="15110" max="15110" width="16.5703125" style="273" customWidth="1"/>
    <col min="15111" max="15111" width="15.28515625" style="273" customWidth="1"/>
    <col min="15112" max="15360" width="9.140625" style="273"/>
    <col min="15361" max="15361" width="2" style="273" customWidth="1"/>
    <col min="15362" max="15362" width="15" style="273" customWidth="1"/>
    <col min="15363" max="15363" width="15.85546875" style="273" customWidth="1"/>
    <col min="15364" max="15364" width="14.5703125" style="273" customWidth="1"/>
    <col min="15365" max="15365" width="13.5703125" style="273" customWidth="1"/>
    <col min="15366" max="15366" width="16.5703125" style="273" customWidth="1"/>
    <col min="15367" max="15367" width="15.28515625" style="273" customWidth="1"/>
    <col min="15368" max="15616" width="9.140625" style="273"/>
    <col min="15617" max="15617" width="2" style="273" customWidth="1"/>
    <col min="15618" max="15618" width="15" style="273" customWidth="1"/>
    <col min="15619" max="15619" width="15.85546875" style="273" customWidth="1"/>
    <col min="15620" max="15620" width="14.5703125" style="273" customWidth="1"/>
    <col min="15621" max="15621" width="13.5703125" style="273" customWidth="1"/>
    <col min="15622" max="15622" width="16.5703125" style="273" customWidth="1"/>
    <col min="15623" max="15623" width="15.28515625" style="273" customWidth="1"/>
    <col min="15624" max="15872" width="9.140625" style="273"/>
    <col min="15873" max="15873" width="2" style="273" customWidth="1"/>
    <col min="15874" max="15874" width="15" style="273" customWidth="1"/>
    <col min="15875" max="15875" width="15.85546875" style="273" customWidth="1"/>
    <col min="15876" max="15876" width="14.5703125" style="273" customWidth="1"/>
    <col min="15877" max="15877" width="13.5703125" style="273" customWidth="1"/>
    <col min="15878" max="15878" width="16.5703125" style="273" customWidth="1"/>
    <col min="15879" max="15879" width="15.28515625" style="273" customWidth="1"/>
    <col min="15880" max="16128" width="9.140625" style="273"/>
    <col min="16129" max="16129" width="2" style="273" customWidth="1"/>
    <col min="16130" max="16130" width="15" style="273" customWidth="1"/>
    <col min="16131" max="16131" width="15.85546875" style="273" customWidth="1"/>
    <col min="16132" max="16132" width="14.5703125" style="273" customWidth="1"/>
    <col min="16133" max="16133" width="13.5703125" style="273" customWidth="1"/>
    <col min="16134" max="16134" width="16.5703125" style="273" customWidth="1"/>
    <col min="16135" max="16135" width="15.28515625" style="273" customWidth="1"/>
    <col min="16136" max="16384" width="9.140625" style="273"/>
  </cols>
  <sheetData>
    <row r="1" spans="1:57" ht="24.75" customHeight="1" thickBot="1" x14ac:dyDescent="0.25">
      <c r="A1" s="271" t="s">
        <v>102</v>
      </c>
      <c r="B1" s="272"/>
      <c r="C1" s="272"/>
      <c r="D1" s="272"/>
      <c r="E1" s="272"/>
      <c r="F1" s="272"/>
      <c r="G1" s="272"/>
    </row>
    <row r="2" spans="1:57" ht="12.75" customHeight="1" x14ac:dyDescent="0.2">
      <c r="A2" s="274" t="s">
        <v>32</v>
      </c>
      <c r="B2" s="275"/>
      <c r="C2" s="276">
        <v>2017002577</v>
      </c>
      <c r="D2" s="276" t="s">
        <v>837</v>
      </c>
      <c r="E2" s="275"/>
      <c r="F2" s="277" t="s">
        <v>33</v>
      </c>
      <c r="G2" s="278"/>
    </row>
    <row r="3" spans="1:57" ht="3" hidden="1" customHeight="1" x14ac:dyDescent="0.2">
      <c r="A3" s="279"/>
      <c r="B3" s="280"/>
      <c r="C3" s="281"/>
      <c r="D3" s="281"/>
      <c r="E3" s="280"/>
      <c r="F3" s="282"/>
      <c r="G3" s="283"/>
    </row>
    <row r="4" spans="1:57" ht="12" customHeight="1" x14ac:dyDescent="0.2">
      <c r="A4" s="284" t="s">
        <v>34</v>
      </c>
      <c r="B4" s="280"/>
      <c r="C4" s="281"/>
      <c r="D4" s="281"/>
      <c r="E4" s="280"/>
      <c r="F4" s="282" t="s">
        <v>35</v>
      </c>
      <c r="G4" s="285"/>
    </row>
    <row r="5" spans="1:57" ht="12.95" customHeight="1" x14ac:dyDescent="0.2">
      <c r="A5" s="286" t="s">
        <v>107</v>
      </c>
      <c r="B5" s="287"/>
      <c r="C5" s="288" t="s">
        <v>108</v>
      </c>
      <c r="D5" s="289"/>
      <c r="E5" s="290"/>
      <c r="F5" s="282" t="s">
        <v>36</v>
      </c>
      <c r="G5" s="283"/>
    </row>
    <row r="6" spans="1:57" ht="12.95" customHeight="1" x14ac:dyDescent="0.2">
      <c r="A6" s="284" t="s">
        <v>37</v>
      </c>
      <c r="B6" s="280"/>
      <c r="C6" s="281"/>
      <c r="D6" s="281"/>
      <c r="E6" s="280"/>
      <c r="F6" s="282" t="s">
        <v>38</v>
      </c>
      <c r="G6" s="291"/>
    </row>
    <row r="7" spans="1:57" ht="12.95" customHeight="1" x14ac:dyDescent="0.2">
      <c r="A7" s="292" t="s">
        <v>104</v>
      </c>
      <c r="B7" s="293"/>
      <c r="C7" s="294" t="s">
        <v>105</v>
      </c>
      <c r="D7" s="295"/>
      <c r="E7" s="295"/>
      <c r="F7" s="296" t="s">
        <v>39</v>
      </c>
      <c r="G7" s="291">
        <f>IF(G6=0,,ROUND((F30+F32)/G6,1))</f>
        <v>0</v>
      </c>
    </row>
    <row r="8" spans="1:57" x14ac:dyDescent="0.2">
      <c r="A8" s="297" t="s">
        <v>40</v>
      </c>
      <c r="B8" s="282"/>
      <c r="C8" s="496" t="s">
        <v>835</v>
      </c>
      <c r="D8" s="496"/>
      <c r="E8" s="497"/>
      <c r="F8" s="282" t="s">
        <v>41</v>
      </c>
      <c r="G8" s="298"/>
    </row>
    <row r="9" spans="1:57" x14ac:dyDescent="0.2">
      <c r="A9" s="297" t="s">
        <v>42</v>
      </c>
      <c r="B9" s="282"/>
      <c r="C9" s="496"/>
      <c r="D9" s="496"/>
      <c r="E9" s="497"/>
      <c r="F9" s="282"/>
      <c r="G9" s="298"/>
    </row>
    <row r="10" spans="1:57" x14ac:dyDescent="0.2">
      <c r="A10" s="297" t="s">
        <v>43</v>
      </c>
      <c r="B10" s="282"/>
      <c r="C10" s="496" t="s">
        <v>834</v>
      </c>
      <c r="D10" s="496"/>
      <c r="E10" s="496"/>
      <c r="F10" s="282"/>
      <c r="G10" s="299"/>
    </row>
    <row r="11" spans="1:57" ht="13.5" customHeight="1" x14ac:dyDescent="0.2">
      <c r="A11" s="297" t="s">
        <v>44</v>
      </c>
      <c r="B11" s="282"/>
      <c r="C11" s="496"/>
      <c r="D11" s="496"/>
      <c r="E11" s="496"/>
      <c r="F11" s="282" t="s">
        <v>45</v>
      </c>
      <c r="G11" s="299"/>
      <c r="BA11" s="300"/>
      <c r="BB11" s="300"/>
      <c r="BC11" s="300"/>
      <c r="BD11" s="300"/>
      <c r="BE11" s="300"/>
    </row>
    <row r="12" spans="1:57" ht="12.75" customHeight="1" x14ac:dyDescent="0.2">
      <c r="A12" s="301" t="s">
        <v>46</v>
      </c>
      <c r="B12" s="280"/>
      <c r="C12" s="498"/>
      <c r="D12" s="498"/>
      <c r="E12" s="498"/>
      <c r="F12" s="302" t="s">
        <v>47</v>
      </c>
      <c r="G12" s="303"/>
    </row>
    <row r="13" spans="1:57" ht="28.5" customHeight="1" thickBot="1" x14ac:dyDescent="0.25">
      <c r="A13" s="304" t="s">
        <v>48</v>
      </c>
      <c r="B13" s="305"/>
      <c r="C13" s="305"/>
      <c r="D13" s="305"/>
      <c r="E13" s="306"/>
      <c r="F13" s="306"/>
      <c r="G13" s="307"/>
    </row>
    <row r="14" spans="1:57" ht="17.25" customHeight="1" thickBot="1" x14ac:dyDescent="0.25">
      <c r="A14" s="308" t="s">
        <v>49</v>
      </c>
      <c r="B14" s="309"/>
      <c r="C14" s="310"/>
      <c r="D14" s="311" t="s">
        <v>50</v>
      </c>
      <c r="E14" s="312"/>
      <c r="F14" s="312"/>
      <c r="G14" s="310"/>
    </row>
    <row r="15" spans="1:57" ht="15.95" customHeight="1" x14ac:dyDescent="0.2">
      <c r="A15" s="313"/>
      <c r="B15" s="314" t="s">
        <v>51</v>
      </c>
      <c r="C15" s="315">
        <f>'SO01 2017002577 Rek'!E19</f>
        <v>0</v>
      </c>
      <c r="D15" s="316" t="str">
        <f>'SO01 2017002577 Rek'!A24</f>
        <v>Ztížené výrobní podmínky</v>
      </c>
      <c r="E15" s="317"/>
      <c r="F15" s="318"/>
      <c r="G15" s="315">
        <f>'SO01 2017002577 Rek'!I24</f>
        <v>0</v>
      </c>
    </row>
    <row r="16" spans="1:57" ht="15.95" customHeight="1" x14ac:dyDescent="0.2">
      <c r="A16" s="313" t="s">
        <v>52</v>
      </c>
      <c r="B16" s="314" t="s">
        <v>53</v>
      </c>
      <c r="C16" s="315">
        <f>'SO01 2017002577 Rek'!F19</f>
        <v>0</v>
      </c>
      <c r="D16" s="279" t="str">
        <f>'SO01 2017002577 Rek'!A25</f>
        <v>Oborová přirážka</v>
      </c>
      <c r="E16" s="319"/>
      <c r="F16" s="320"/>
      <c r="G16" s="315">
        <f>'SO01 2017002577 Rek'!I25</f>
        <v>0</v>
      </c>
    </row>
    <row r="17" spans="1:7" ht="15.95" customHeight="1" x14ac:dyDescent="0.2">
      <c r="A17" s="313" t="s">
        <v>54</v>
      </c>
      <c r="B17" s="314" t="s">
        <v>55</v>
      </c>
      <c r="C17" s="315">
        <f>'SO01 2017002577 Rek'!H19</f>
        <v>0</v>
      </c>
      <c r="D17" s="279" t="str">
        <f>'SO01 2017002577 Rek'!A26</f>
        <v>Přesun stavebních kapacit</v>
      </c>
      <c r="E17" s="319"/>
      <c r="F17" s="320"/>
      <c r="G17" s="315">
        <f>'SO01 2017002577 Rek'!I26</f>
        <v>0</v>
      </c>
    </row>
    <row r="18" spans="1:7" ht="15.95" customHeight="1" x14ac:dyDescent="0.2">
      <c r="A18" s="321" t="s">
        <v>56</v>
      </c>
      <c r="B18" s="322" t="s">
        <v>57</v>
      </c>
      <c r="C18" s="315">
        <f>'SO01 2017002577 Rek'!G19</f>
        <v>0</v>
      </c>
      <c r="D18" s="279" t="str">
        <f>'SO01 2017002577 Rek'!A27</f>
        <v>Mimostaveništní doprava</v>
      </c>
      <c r="E18" s="319"/>
      <c r="F18" s="320"/>
      <c r="G18" s="315">
        <f>'SO01 2017002577 Rek'!I27</f>
        <v>0</v>
      </c>
    </row>
    <row r="19" spans="1:7" ht="15.95" customHeight="1" x14ac:dyDescent="0.2">
      <c r="A19" s="323" t="s">
        <v>58</v>
      </c>
      <c r="B19" s="314"/>
      <c r="C19" s="315">
        <f>SUM(C15:C18)</f>
        <v>0</v>
      </c>
      <c r="D19" s="279" t="str">
        <f>'SO01 2017002577 Rek'!A28</f>
        <v>Zařízení staveniště</v>
      </c>
      <c r="E19" s="319"/>
      <c r="F19" s="320"/>
      <c r="G19" s="315">
        <f>'SO01 2017002577 Rek'!I28</f>
        <v>0</v>
      </c>
    </row>
    <row r="20" spans="1:7" ht="15.95" customHeight="1" x14ac:dyDescent="0.2">
      <c r="A20" s="323"/>
      <c r="B20" s="314"/>
      <c r="C20" s="315"/>
      <c r="D20" s="279" t="str">
        <f>'SO01 2017002577 Rek'!A29</f>
        <v>Provoz investora</v>
      </c>
      <c r="E20" s="319"/>
      <c r="F20" s="320"/>
      <c r="G20" s="315">
        <f>'SO01 2017002577 Rek'!I29</f>
        <v>0</v>
      </c>
    </row>
    <row r="21" spans="1:7" ht="15.95" customHeight="1" x14ac:dyDescent="0.2">
      <c r="A21" s="323" t="s">
        <v>29</v>
      </c>
      <c r="B21" s="314"/>
      <c r="C21" s="315">
        <f>'SO01 2017002577 Rek'!I19</f>
        <v>0</v>
      </c>
      <c r="D21" s="279" t="str">
        <f>'SO01 2017002577 Rek'!A30</f>
        <v>Kompletační činnost (IČD)</v>
      </c>
      <c r="E21" s="319"/>
      <c r="F21" s="320"/>
      <c r="G21" s="315">
        <f>'SO01 2017002577 Rek'!I30</f>
        <v>0</v>
      </c>
    </row>
    <row r="22" spans="1:7" ht="15.95" customHeight="1" x14ac:dyDescent="0.2">
      <c r="A22" s="324" t="s">
        <v>59</v>
      </c>
      <c r="C22" s="315">
        <f>C19+C21</f>
        <v>0</v>
      </c>
      <c r="D22" s="279" t="s">
        <v>60</v>
      </c>
      <c r="E22" s="319"/>
      <c r="F22" s="320"/>
      <c r="G22" s="315">
        <f>G23-SUM(G15:G21)</f>
        <v>0</v>
      </c>
    </row>
    <row r="23" spans="1:7" ht="15.95" customHeight="1" thickBot="1" x14ac:dyDescent="0.25">
      <c r="A23" s="494" t="s">
        <v>61</v>
      </c>
      <c r="B23" s="495"/>
      <c r="C23" s="325">
        <f>C22+G23</f>
        <v>0</v>
      </c>
      <c r="D23" s="326" t="s">
        <v>62</v>
      </c>
      <c r="E23" s="327"/>
      <c r="F23" s="328"/>
      <c r="G23" s="315">
        <f>'SO01 2017002577 Rek'!H32</f>
        <v>0</v>
      </c>
    </row>
    <row r="24" spans="1:7" x14ac:dyDescent="0.2">
      <c r="A24" s="329" t="s">
        <v>63</v>
      </c>
      <c r="B24" s="330"/>
      <c r="C24" s="331"/>
      <c r="D24" s="330" t="s">
        <v>64</v>
      </c>
      <c r="E24" s="330"/>
      <c r="F24" s="332" t="s">
        <v>65</v>
      </c>
      <c r="G24" s="333"/>
    </row>
    <row r="25" spans="1:7" x14ac:dyDescent="0.2">
      <c r="A25" s="324" t="s">
        <v>66</v>
      </c>
      <c r="C25" s="334"/>
      <c r="D25" s="273" t="s">
        <v>66</v>
      </c>
      <c r="F25" s="335" t="s">
        <v>66</v>
      </c>
      <c r="G25" s="336"/>
    </row>
    <row r="26" spans="1:7" ht="37.5" customHeight="1" x14ac:dyDescent="0.2">
      <c r="A26" s="324" t="s">
        <v>67</v>
      </c>
      <c r="B26" s="337"/>
      <c r="C26" s="334"/>
      <c r="D26" s="273" t="s">
        <v>67</v>
      </c>
      <c r="F26" s="335" t="s">
        <v>67</v>
      </c>
      <c r="G26" s="336"/>
    </row>
    <row r="27" spans="1:7" x14ac:dyDescent="0.2">
      <c r="A27" s="324"/>
      <c r="B27" s="338"/>
      <c r="C27" s="334"/>
      <c r="F27" s="335"/>
      <c r="G27" s="336"/>
    </row>
    <row r="28" spans="1:7" x14ac:dyDescent="0.2">
      <c r="A28" s="324" t="s">
        <v>68</v>
      </c>
      <c r="C28" s="334"/>
      <c r="D28" s="335" t="s">
        <v>69</v>
      </c>
      <c r="E28" s="334"/>
      <c r="F28" s="273" t="s">
        <v>69</v>
      </c>
      <c r="G28" s="336"/>
    </row>
    <row r="29" spans="1:7" ht="69" customHeight="1" x14ac:dyDescent="0.2">
      <c r="A29" s="324"/>
      <c r="C29" s="339"/>
      <c r="D29" s="340"/>
      <c r="E29" s="339"/>
      <c r="G29" s="336"/>
    </row>
    <row r="30" spans="1:7" x14ac:dyDescent="0.2">
      <c r="A30" s="341" t="s">
        <v>11</v>
      </c>
      <c r="B30" s="342"/>
      <c r="C30" s="343">
        <v>21</v>
      </c>
      <c r="D30" s="342" t="s">
        <v>70</v>
      </c>
      <c r="E30" s="344"/>
      <c r="F30" s="500">
        <f>C23-F32</f>
        <v>0</v>
      </c>
      <c r="G30" s="501"/>
    </row>
    <row r="31" spans="1:7" x14ac:dyDescent="0.2">
      <c r="A31" s="341" t="s">
        <v>71</v>
      </c>
      <c r="B31" s="342"/>
      <c r="C31" s="343">
        <f>C30</f>
        <v>21</v>
      </c>
      <c r="D31" s="342" t="s">
        <v>72</v>
      </c>
      <c r="E31" s="344"/>
      <c r="F31" s="500">
        <f>ROUND(PRODUCT(F30,C31/100),0)</f>
        <v>0</v>
      </c>
      <c r="G31" s="501"/>
    </row>
    <row r="32" spans="1:7" x14ac:dyDescent="0.2">
      <c r="A32" s="341" t="s">
        <v>11</v>
      </c>
      <c r="B32" s="342"/>
      <c r="C32" s="343">
        <v>0</v>
      </c>
      <c r="D32" s="342" t="s">
        <v>72</v>
      </c>
      <c r="E32" s="344"/>
      <c r="F32" s="500">
        <v>0</v>
      </c>
      <c r="G32" s="501"/>
    </row>
    <row r="33" spans="1:8" x14ac:dyDescent="0.2">
      <c r="A33" s="341" t="s">
        <v>71</v>
      </c>
      <c r="B33" s="345"/>
      <c r="C33" s="346">
        <f>C32</f>
        <v>0</v>
      </c>
      <c r="D33" s="342" t="s">
        <v>72</v>
      </c>
      <c r="E33" s="320"/>
      <c r="F33" s="500">
        <f>ROUND(PRODUCT(F32,C33/100),0)</f>
        <v>0</v>
      </c>
      <c r="G33" s="501"/>
    </row>
    <row r="34" spans="1:8" s="350" customFormat="1" ht="19.5" customHeight="1" thickBot="1" x14ac:dyDescent="0.3">
      <c r="A34" s="347" t="s">
        <v>73</v>
      </c>
      <c r="B34" s="348"/>
      <c r="C34" s="348"/>
      <c r="D34" s="348"/>
      <c r="E34" s="349"/>
      <c r="F34" s="502">
        <f>ROUND(SUM(F30:F33),0)</f>
        <v>0</v>
      </c>
      <c r="G34" s="503"/>
    </row>
    <row r="36" spans="1:8" x14ac:dyDescent="0.2">
      <c r="A36" s="273" t="s">
        <v>74</v>
      </c>
      <c r="H36" s="273" t="s">
        <v>1</v>
      </c>
    </row>
    <row r="37" spans="1:8" ht="14.25" customHeight="1" x14ac:dyDescent="0.2">
      <c r="B37" s="504"/>
      <c r="C37" s="504"/>
      <c r="D37" s="504"/>
      <c r="E37" s="504"/>
      <c r="F37" s="504"/>
      <c r="G37" s="504"/>
      <c r="H37" s="273" t="s">
        <v>1</v>
      </c>
    </row>
    <row r="38" spans="1:8" ht="12.75" customHeight="1" x14ac:dyDescent="0.2">
      <c r="A38" s="351"/>
      <c r="B38" s="504"/>
      <c r="C38" s="504"/>
      <c r="D38" s="504"/>
      <c r="E38" s="504"/>
      <c r="F38" s="504"/>
      <c r="G38" s="504"/>
      <c r="H38" s="273" t="s">
        <v>1</v>
      </c>
    </row>
    <row r="39" spans="1:8" x14ac:dyDescent="0.2">
      <c r="A39" s="351"/>
      <c r="B39" s="504"/>
      <c r="C39" s="504"/>
      <c r="D39" s="504"/>
      <c r="E39" s="504"/>
      <c r="F39" s="504"/>
      <c r="G39" s="504"/>
      <c r="H39" s="273" t="s">
        <v>1</v>
      </c>
    </row>
    <row r="40" spans="1:8" x14ac:dyDescent="0.2">
      <c r="A40" s="351"/>
      <c r="B40" s="504"/>
      <c r="C40" s="504"/>
      <c r="D40" s="504"/>
      <c r="E40" s="504"/>
      <c r="F40" s="504"/>
      <c r="G40" s="504"/>
      <c r="H40" s="273" t="s">
        <v>1</v>
      </c>
    </row>
    <row r="41" spans="1:8" x14ac:dyDescent="0.2">
      <c r="A41" s="351"/>
      <c r="B41" s="504"/>
      <c r="C41" s="504"/>
      <c r="D41" s="504"/>
      <c r="E41" s="504"/>
      <c r="F41" s="504"/>
      <c r="G41" s="504"/>
      <c r="H41" s="273" t="s">
        <v>1</v>
      </c>
    </row>
    <row r="42" spans="1:8" x14ac:dyDescent="0.2">
      <c r="A42" s="351"/>
      <c r="B42" s="504"/>
      <c r="C42" s="504"/>
      <c r="D42" s="504"/>
      <c r="E42" s="504"/>
      <c r="F42" s="504"/>
      <c r="G42" s="504"/>
      <c r="H42" s="273" t="s">
        <v>1</v>
      </c>
    </row>
    <row r="43" spans="1:8" x14ac:dyDescent="0.2">
      <c r="A43" s="351"/>
      <c r="B43" s="504"/>
      <c r="C43" s="504"/>
      <c r="D43" s="504"/>
      <c r="E43" s="504"/>
      <c r="F43" s="504"/>
      <c r="G43" s="504"/>
      <c r="H43" s="273" t="s">
        <v>1</v>
      </c>
    </row>
    <row r="44" spans="1:8" ht="12.75" customHeight="1" x14ac:dyDescent="0.2">
      <c r="A44" s="351"/>
      <c r="B44" s="504"/>
      <c r="C44" s="504"/>
      <c r="D44" s="504"/>
      <c r="E44" s="504"/>
      <c r="F44" s="504"/>
      <c r="G44" s="504"/>
      <c r="H44" s="273" t="s">
        <v>1</v>
      </c>
    </row>
    <row r="45" spans="1:8" ht="12.75" customHeight="1" x14ac:dyDescent="0.2">
      <c r="A45" s="351"/>
      <c r="B45" s="504"/>
      <c r="C45" s="504"/>
      <c r="D45" s="504"/>
      <c r="E45" s="504"/>
      <c r="F45" s="504"/>
      <c r="G45" s="504"/>
      <c r="H45" s="273" t="s">
        <v>1</v>
      </c>
    </row>
    <row r="46" spans="1:8" x14ac:dyDescent="0.2">
      <c r="B46" s="499"/>
      <c r="C46" s="499"/>
      <c r="D46" s="499"/>
      <c r="E46" s="499"/>
      <c r="F46" s="499"/>
      <c r="G46" s="499"/>
    </row>
    <row r="47" spans="1:8" x14ac:dyDescent="0.2">
      <c r="B47" s="499"/>
      <c r="C47" s="499"/>
      <c r="D47" s="499"/>
      <c r="E47" s="499"/>
      <c r="F47" s="499"/>
      <c r="G47" s="499"/>
    </row>
    <row r="48" spans="1:8" x14ac:dyDescent="0.2">
      <c r="B48" s="499"/>
      <c r="C48" s="499"/>
      <c r="D48" s="499"/>
      <c r="E48" s="499"/>
      <c r="F48" s="499"/>
      <c r="G48" s="499"/>
    </row>
    <row r="49" spans="2:7" x14ac:dyDescent="0.2">
      <c r="B49" s="499"/>
      <c r="C49" s="499"/>
      <c r="D49" s="499"/>
      <c r="E49" s="499"/>
      <c r="F49" s="499"/>
      <c r="G49" s="499"/>
    </row>
    <row r="50" spans="2:7" x14ac:dyDescent="0.2">
      <c r="B50" s="499"/>
      <c r="C50" s="499"/>
      <c r="D50" s="499"/>
      <c r="E50" s="499"/>
      <c r="F50" s="499"/>
      <c r="G50" s="499"/>
    </row>
    <row r="51" spans="2:7" x14ac:dyDescent="0.2">
      <c r="B51" s="499"/>
      <c r="C51" s="499"/>
      <c r="D51" s="499"/>
      <c r="E51" s="499"/>
      <c r="F51" s="499"/>
      <c r="G51" s="499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2A631-C94C-48BB-83EC-3D51D8637988}">
  <sheetPr codeName="List32"/>
  <dimension ref="A1:IV83"/>
  <sheetViews>
    <sheetView workbookViewId="0">
      <selection sqref="A1:B1"/>
    </sheetView>
  </sheetViews>
  <sheetFormatPr defaultRowHeight="12.75" x14ac:dyDescent="0.2"/>
  <cols>
    <col min="1" max="1" width="5.85546875" style="273" customWidth="1"/>
    <col min="2" max="2" width="6.140625" style="273" customWidth="1"/>
    <col min="3" max="3" width="11.42578125" style="273" customWidth="1"/>
    <col min="4" max="4" width="15.85546875" style="273" customWidth="1"/>
    <col min="5" max="5" width="11.28515625" style="273" customWidth="1"/>
    <col min="6" max="6" width="10.85546875" style="273" customWidth="1"/>
    <col min="7" max="7" width="11" style="273" customWidth="1"/>
    <col min="8" max="8" width="11.140625" style="273" customWidth="1"/>
    <col min="9" max="9" width="10.7109375" style="273" customWidth="1"/>
    <col min="10" max="256" width="9.140625" style="273"/>
    <col min="257" max="257" width="5.85546875" style="273" customWidth="1"/>
    <col min="258" max="258" width="6.140625" style="273" customWidth="1"/>
    <col min="259" max="259" width="11.42578125" style="273" customWidth="1"/>
    <col min="260" max="260" width="15.85546875" style="273" customWidth="1"/>
    <col min="261" max="261" width="11.28515625" style="273" customWidth="1"/>
    <col min="262" max="262" width="10.85546875" style="273" customWidth="1"/>
    <col min="263" max="263" width="11" style="273" customWidth="1"/>
    <col min="264" max="264" width="11.140625" style="273" customWidth="1"/>
    <col min="265" max="265" width="10.7109375" style="273" customWidth="1"/>
    <col min="266" max="512" width="9.140625" style="273"/>
    <col min="513" max="513" width="5.85546875" style="273" customWidth="1"/>
    <col min="514" max="514" width="6.140625" style="273" customWidth="1"/>
    <col min="515" max="515" width="11.42578125" style="273" customWidth="1"/>
    <col min="516" max="516" width="15.85546875" style="273" customWidth="1"/>
    <col min="517" max="517" width="11.28515625" style="273" customWidth="1"/>
    <col min="518" max="518" width="10.85546875" style="273" customWidth="1"/>
    <col min="519" max="519" width="11" style="273" customWidth="1"/>
    <col min="520" max="520" width="11.140625" style="273" customWidth="1"/>
    <col min="521" max="521" width="10.7109375" style="273" customWidth="1"/>
    <col min="522" max="768" width="9.140625" style="273"/>
    <col min="769" max="769" width="5.85546875" style="273" customWidth="1"/>
    <col min="770" max="770" width="6.140625" style="273" customWidth="1"/>
    <col min="771" max="771" width="11.42578125" style="273" customWidth="1"/>
    <col min="772" max="772" width="15.85546875" style="273" customWidth="1"/>
    <col min="773" max="773" width="11.28515625" style="273" customWidth="1"/>
    <col min="774" max="774" width="10.85546875" style="273" customWidth="1"/>
    <col min="775" max="775" width="11" style="273" customWidth="1"/>
    <col min="776" max="776" width="11.140625" style="273" customWidth="1"/>
    <col min="777" max="777" width="10.7109375" style="273" customWidth="1"/>
    <col min="778" max="1024" width="9.140625" style="273"/>
    <col min="1025" max="1025" width="5.85546875" style="273" customWidth="1"/>
    <col min="1026" max="1026" width="6.140625" style="273" customWidth="1"/>
    <col min="1027" max="1027" width="11.42578125" style="273" customWidth="1"/>
    <col min="1028" max="1028" width="15.85546875" style="273" customWidth="1"/>
    <col min="1029" max="1029" width="11.28515625" style="273" customWidth="1"/>
    <col min="1030" max="1030" width="10.85546875" style="273" customWidth="1"/>
    <col min="1031" max="1031" width="11" style="273" customWidth="1"/>
    <col min="1032" max="1032" width="11.140625" style="273" customWidth="1"/>
    <col min="1033" max="1033" width="10.7109375" style="273" customWidth="1"/>
    <col min="1034" max="1280" width="9.140625" style="273"/>
    <col min="1281" max="1281" width="5.85546875" style="273" customWidth="1"/>
    <col min="1282" max="1282" width="6.140625" style="273" customWidth="1"/>
    <col min="1283" max="1283" width="11.42578125" style="273" customWidth="1"/>
    <col min="1284" max="1284" width="15.85546875" style="273" customWidth="1"/>
    <col min="1285" max="1285" width="11.28515625" style="273" customWidth="1"/>
    <col min="1286" max="1286" width="10.85546875" style="273" customWidth="1"/>
    <col min="1287" max="1287" width="11" style="273" customWidth="1"/>
    <col min="1288" max="1288" width="11.140625" style="273" customWidth="1"/>
    <col min="1289" max="1289" width="10.7109375" style="273" customWidth="1"/>
    <col min="1290" max="1536" width="9.140625" style="273"/>
    <col min="1537" max="1537" width="5.85546875" style="273" customWidth="1"/>
    <col min="1538" max="1538" width="6.140625" style="273" customWidth="1"/>
    <col min="1539" max="1539" width="11.42578125" style="273" customWidth="1"/>
    <col min="1540" max="1540" width="15.85546875" style="273" customWidth="1"/>
    <col min="1541" max="1541" width="11.28515625" style="273" customWidth="1"/>
    <col min="1542" max="1542" width="10.85546875" style="273" customWidth="1"/>
    <col min="1543" max="1543" width="11" style="273" customWidth="1"/>
    <col min="1544" max="1544" width="11.140625" style="273" customWidth="1"/>
    <col min="1545" max="1545" width="10.7109375" style="273" customWidth="1"/>
    <col min="1546" max="1792" width="9.140625" style="273"/>
    <col min="1793" max="1793" width="5.85546875" style="273" customWidth="1"/>
    <col min="1794" max="1794" width="6.140625" style="273" customWidth="1"/>
    <col min="1795" max="1795" width="11.42578125" style="273" customWidth="1"/>
    <col min="1796" max="1796" width="15.85546875" style="273" customWidth="1"/>
    <col min="1797" max="1797" width="11.28515625" style="273" customWidth="1"/>
    <col min="1798" max="1798" width="10.85546875" style="273" customWidth="1"/>
    <col min="1799" max="1799" width="11" style="273" customWidth="1"/>
    <col min="1800" max="1800" width="11.140625" style="273" customWidth="1"/>
    <col min="1801" max="1801" width="10.7109375" style="273" customWidth="1"/>
    <col min="1802" max="2048" width="9.140625" style="273"/>
    <col min="2049" max="2049" width="5.85546875" style="273" customWidth="1"/>
    <col min="2050" max="2050" width="6.140625" style="273" customWidth="1"/>
    <col min="2051" max="2051" width="11.42578125" style="273" customWidth="1"/>
    <col min="2052" max="2052" width="15.85546875" style="273" customWidth="1"/>
    <col min="2053" max="2053" width="11.28515625" style="273" customWidth="1"/>
    <col min="2054" max="2054" width="10.85546875" style="273" customWidth="1"/>
    <col min="2055" max="2055" width="11" style="273" customWidth="1"/>
    <col min="2056" max="2056" width="11.140625" style="273" customWidth="1"/>
    <col min="2057" max="2057" width="10.7109375" style="273" customWidth="1"/>
    <col min="2058" max="2304" width="9.140625" style="273"/>
    <col min="2305" max="2305" width="5.85546875" style="273" customWidth="1"/>
    <col min="2306" max="2306" width="6.140625" style="273" customWidth="1"/>
    <col min="2307" max="2307" width="11.42578125" style="273" customWidth="1"/>
    <col min="2308" max="2308" width="15.85546875" style="273" customWidth="1"/>
    <col min="2309" max="2309" width="11.28515625" style="273" customWidth="1"/>
    <col min="2310" max="2310" width="10.85546875" style="273" customWidth="1"/>
    <col min="2311" max="2311" width="11" style="273" customWidth="1"/>
    <col min="2312" max="2312" width="11.140625" style="273" customWidth="1"/>
    <col min="2313" max="2313" width="10.7109375" style="273" customWidth="1"/>
    <col min="2314" max="2560" width="9.140625" style="273"/>
    <col min="2561" max="2561" width="5.85546875" style="273" customWidth="1"/>
    <col min="2562" max="2562" width="6.140625" style="273" customWidth="1"/>
    <col min="2563" max="2563" width="11.42578125" style="273" customWidth="1"/>
    <col min="2564" max="2564" width="15.85546875" style="273" customWidth="1"/>
    <col min="2565" max="2565" width="11.28515625" style="273" customWidth="1"/>
    <col min="2566" max="2566" width="10.85546875" style="273" customWidth="1"/>
    <col min="2567" max="2567" width="11" style="273" customWidth="1"/>
    <col min="2568" max="2568" width="11.140625" style="273" customWidth="1"/>
    <col min="2569" max="2569" width="10.7109375" style="273" customWidth="1"/>
    <col min="2570" max="2816" width="9.140625" style="273"/>
    <col min="2817" max="2817" width="5.85546875" style="273" customWidth="1"/>
    <col min="2818" max="2818" width="6.140625" style="273" customWidth="1"/>
    <col min="2819" max="2819" width="11.42578125" style="273" customWidth="1"/>
    <col min="2820" max="2820" width="15.85546875" style="273" customWidth="1"/>
    <col min="2821" max="2821" width="11.28515625" style="273" customWidth="1"/>
    <col min="2822" max="2822" width="10.85546875" style="273" customWidth="1"/>
    <col min="2823" max="2823" width="11" style="273" customWidth="1"/>
    <col min="2824" max="2824" width="11.140625" style="273" customWidth="1"/>
    <col min="2825" max="2825" width="10.7109375" style="273" customWidth="1"/>
    <col min="2826" max="3072" width="9.140625" style="273"/>
    <col min="3073" max="3073" width="5.85546875" style="273" customWidth="1"/>
    <col min="3074" max="3074" width="6.140625" style="273" customWidth="1"/>
    <col min="3075" max="3075" width="11.42578125" style="273" customWidth="1"/>
    <col min="3076" max="3076" width="15.85546875" style="273" customWidth="1"/>
    <col min="3077" max="3077" width="11.28515625" style="273" customWidth="1"/>
    <col min="3078" max="3078" width="10.85546875" style="273" customWidth="1"/>
    <col min="3079" max="3079" width="11" style="273" customWidth="1"/>
    <col min="3080" max="3080" width="11.140625" style="273" customWidth="1"/>
    <col min="3081" max="3081" width="10.7109375" style="273" customWidth="1"/>
    <col min="3082" max="3328" width="9.140625" style="273"/>
    <col min="3329" max="3329" width="5.85546875" style="273" customWidth="1"/>
    <col min="3330" max="3330" width="6.140625" style="273" customWidth="1"/>
    <col min="3331" max="3331" width="11.42578125" style="273" customWidth="1"/>
    <col min="3332" max="3332" width="15.85546875" style="273" customWidth="1"/>
    <col min="3333" max="3333" width="11.28515625" style="273" customWidth="1"/>
    <col min="3334" max="3334" width="10.85546875" style="273" customWidth="1"/>
    <col min="3335" max="3335" width="11" style="273" customWidth="1"/>
    <col min="3336" max="3336" width="11.140625" style="273" customWidth="1"/>
    <col min="3337" max="3337" width="10.7109375" style="273" customWidth="1"/>
    <col min="3338" max="3584" width="9.140625" style="273"/>
    <col min="3585" max="3585" width="5.85546875" style="273" customWidth="1"/>
    <col min="3586" max="3586" width="6.140625" style="273" customWidth="1"/>
    <col min="3587" max="3587" width="11.42578125" style="273" customWidth="1"/>
    <col min="3588" max="3588" width="15.85546875" style="273" customWidth="1"/>
    <col min="3589" max="3589" width="11.28515625" style="273" customWidth="1"/>
    <col min="3590" max="3590" width="10.85546875" style="273" customWidth="1"/>
    <col min="3591" max="3591" width="11" style="273" customWidth="1"/>
    <col min="3592" max="3592" width="11.140625" style="273" customWidth="1"/>
    <col min="3593" max="3593" width="10.7109375" style="273" customWidth="1"/>
    <col min="3594" max="3840" width="9.140625" style="273"/>
    <col min="3841" max="3841" width="5.85546875" style="273" customWidth="1"/>
    <col min="3842" max="3842" width="6.140625" style="273" customWidth="1"/>
    <col min="3843" max="3843" width="11.42578125" style="273" customWidth="1"/>
    <col min="3844" max="3844" width="15.85546875" style="273" customWidth="1"/>
    <col min="3845" max="3845" width="11.28515625" style="273" customWidth="1"/>
    <col min="3846" max="3846" width="10.85546875" style="273" customWidth="1"/>
    <col min="3847" max="3847" width="11" style="273" customWidth="1"/>
    <col min="3848" max="3848" width="11.140625" style="273" customWidth="1"/>
    <col min="3849" max="3849" width="10.7109375" style="273" customWidth="1"/>
    <col min="3850" max="4096" width="9.140625" style="273"/>
    <col min="4097" max="4097" width="5.85546875" style="273" customWidth="1"/>
    <col min="4098" max="4098" width="6.140625" style="273" customWidth="1"/>
    <col min="4099" max="4099" width="11.42578125" style="273" customWidth="1"/>
    <col min="4100" max="4100" width="15.85546875" style="273" customWidth="1"/>
    <col min="4101" max="4101" width="11.28515625" style="273" customWidth="1"/>
    <col min="4102" max="4102" width="10.85546875" style="273" customWidth="1"/>
    <col min="4103" max="4103" width="11" style="273" customWidth="1"/>
    <col min="4104" max="4104" width="11.140625" style="273" customWidth="1"/>
    <col min="4105" max="4105" width="10.7109375" style="273" customWidth="1"/>
    <col min="4106" max="4352" width="9.140625" style="273"/>
    <col min="4353" max="4353" width="5.85546875" style="273" customWidth="1"/>
    <col min="4354" max="4354" width="6.140625" style="273" customWidth="1"/>
    <col min="4355" max="4355" width="11.42578125" style="273" customWidth="1"/>
    <col min="4356" max="4356" width="15.85546875" style="273" customWidth="1"/>
    <col min="4357" max="4357" width="11.28515625" style="273" customWidth="1"/>
    <col min="4358" max="4358" width="10.85546875" style="273" customWidth="1"/>
    <col min="4359" max="4359" width="11" style="273" customWidth="1"/>
    <col min="4360" max="4360" width="11.140625" style="273" customWidth="1"/>
    <col min="4361" max="4361" width="10.7109375" style="273" customWidth="1"/>
    <col min="4362" max="4608" width="9.140625" style="273"/>
    <col min="4609" max="4609" width="5.85546875" style="273" customWidth="1"/>
    <col min="4610" max="4610" width="6.140625" style="273" customWidth="1"/>
    <col min="4611" max="4611" width="11.42578125" style="273" customWidth="1"/>
    <col min="4612" max="4612" width="15.85546875" style="273" customWidth="1"/>
    <col min="4613" max="4613" width="11.28515625" style="273" customWidth="1"/>
    <col min="4614" max="4614" width="10.85546875" style="273" customWidth="1"/>
    <col min="4615" max="4615" width="11" style="273" customWidth="1"/>
    <col min="4616" max="4616" width="11.140625" style="273" customWidth="1"/>
    <col min="4617" max="4617" width="10.7109375" style="273" customWidth="1"/>
    <col min="4618" max="4864" width="9.140625" style="273"/>
    <col min="4865" max="4865" width="5.85546875" style="273" customWidth="1"/>
    <col min="4866" max="4866" width="6.140625" style="273" customWidth="1"/>
    <col min="4867" max="4867" width="11.42578125" style="273" customWidth="1"/>
    <col min="4868" max="4868" width="15.85546875" style="273" customWidth="1"/>
    <col min="4869" max="4869" width="11.28515625" style="273" customWidth="1"/>
    <col min="4870" max="4870" width="10.85546875" style="273" customWidth="1"/>
    <col min="4871" max="4871" width="11" style="273" customWidth="1"/>
    <col min="4872" max="4872" width="11.140625" style="273" customWidth="1"/>
    <col min="4873" max="4873" width="10.7109375" style="273" customWidth="1"/>
    <col min="4874" max="5120" width="9.140625" style="273"/>
    <col min="5121" max="5121" width="5.85546875" style="273" customWidth="1"/>
    <col min="5122" max="5122" width="6.140625" style="273" customWidth="1"/>
    <col min="5123" max="5123" width="11.42578125" style="273" customWidth="1"/>
    <col min="5124" max="5124" width="15.85546875" style="273" customWidth="1"/>
    <col min="5125" max="5125" width="11.28515625" style="273" customWidth="1"/>
    <col min="5126" max="5126" width="10.85546875" style="273" customWidth="1"/>
    <col min="5127" max="5127" width="11" style="273" customWidth="1"/>
    <col min="5128" max="5128" width="11.140625" style="273" customWidth="1"/>
    <col min="5129" max="5129" width="10.7109375" style="273" customWidth="1"/>
    <col min="5130" max="5376" width="9.140625" style="273"/>
    <col min="5377" max="5377" width="5.85546875" style="273" customWidth="1"/>
    <col min="5378" max="5378" width="6.140625" style="273" customWidth="1"/>
    <col min="5379" max="5379" width="11.42578125" style="273" customWidth="1"/>
    <col min="5380" max="5380" width="15.85546875" style="273" customWidth="1"/>
    <col min="5381" max="5381" width="11.28515625" style="273" customWidth="1"/>
    <col min="5382" max="5382" width="10.85546875" style="273" customWidth="1"/>
    <col min="5383" max="5383" width="11" style="273" customWidth="1"/>
    <col min="5384" max="5384" width="11.140625" style="273" customWidth="1"/>
    <col min="5385" max="5385" width="10.7109375" style="273" customWidth="1"/>
    <col min="5386" max="5632" width="9.140625" style="273"/>
    <col min="5633" max="5633" width="5.85546875" style="273" customWidth="1"/>
    <col min="5634" max="5634" width="6.140625" style="273" customWidth="1"/>
    <col min="5635" max="5635" width="11.42578125" style="273" customWidth="1"/>
    <col min="5636" max="5636" width="15.85546875" style="273" customWidth="1"/>
    <col min="5637" max="5637" width="11.28515625" style="273" customWidth="1"/>
    <col min="5638" max="5638" width="10.85546875" style="273" customWidth="1"/>
    <col min="5639" max="5639" width="11" style="273" customWidth="1"/>
    <col min="5640" max="5640" width="11.140625" style="273" customWidth="1"/>
    <col min="5641" max="5641" width="10.7109375" style="273" customWidth="1"/>
    <col min="5642" max="5888" width="9.140625" style="273"/>
    <col min="5889" max="5889" width="5.85546875" style="273" customWidth="1"/>
    <col min="5890" max="5890" width="6.140625" style="273" customWidth="1"/>
    <col min="5891" max="5891" width="11.42578125" style="273" customWidth="1"/>
    <col min="5892" max="5892" width="15.85546875" style="273" customWidth="1"/>
    <col min="5893" max="5893" width="11.28515625" style="273" customWidth="1"/>
    <col min="5894" max="5894" width="10.85546875" style="273" customWidth="1"/>
    <col min="5895" max="5895" width="11" style="273" customWidth="1"/>
    <col min="5896" max="5896" width="11.140625" style="273" customWidth="1"/>
    <col min="5897" max="5897" width="10.7109375" style="273" customWidth="1"/>
    <col min="5898" max="6144" width="9.140625" style="273"/>
    <col min="6145" max="6145" width="5.85546875" style="273" customWidth="1"/>
    <col min="6146" max="6146" width="6.140625" style="273" customWidth="1"/>
    <col min="6147" max="6147" width="11.42578125" style="273" customWidth="1"/>
    <col min="6148" max="6148" width="15.85546875" style="273" customWidth="1"/>
    <col min="6149" max="6149" width="11.28515625" style="273" customWidth="1"/>
    <col min="6150" max="6150" width="10.85546875" style="273" customWidth="1"/>
    <col min="6151" max="6151" width="11" style="273" customWidth="1"/>
    <col min="6152" max="6152" width="11.140625" style="273" customWidth="1"/>
    <col min="6153" max="6153" width="10.7109375" style="273" customWidth="1"/>
    <col min="6154" max="6400" width="9.140625" style="273"/>
    <col min="6401" max="6401" width="5.85546875" style="273" customWidth="1"/>
    <col min="6402" max="6402" width="6.140625" style="273" customWidth="1"/>
    <col min="6403" max="6403" width="11.42578125" style="273" customWidth="1"/>
    <col min="6404" max="6404" width="15.85546875" style="273" customWidth="1"/>
    <col min="6405" max="6405" width="11.28515625" style="273" customWidth="1"/>
    <col min="6406" max="6406" width="10.85546875" style="273" customWidth="1"/>
    <col min="6407" max="6407" width="11" style="273" customWidth="1"/>
    <col min="6408" max="6408" width="11.140625" style="273" customWidth="1"/>
    <col min="6409" max="6409" width="10.7109375" style="273" customWidth="1"/>
    <col min="6410" max="6656" width="9.140625" style="273"/>
    <col min="6657" max="6657" width="5.85546875" style="273" customWidth="1"/>
    <col min="6658" max="6658" width="6.140625" style="273" customWidth="1"/>
    <col min="6659" max="6659" width="11.42578125" style="273" customWidth="1"/>
    <col min="6660" max="6660" width="15.85546875" style="273" customWidth="1"/>
    <col min="6661" max="6661" width="11.28515625" style="273" customWidth="1"/>
    <col min="6662" max="6662" width="10.85546875" style="273" customWidth="1"/>
    <col min="6663" max="6663" width="11" style="273" customWidth="1"/>
    <col min="6664" max="6664" width="11.140625" style="273" customWidth="1"/>
    <col min="6665" max="6665" width="10.7109375" style="273" customWidth="1"/>
    <col min="6666" max="6912" width="9.140625" style="273"/>
    <col min="6913" max="6913" width="5.85546875" style="273" customWidth="1"/>
    <col min="6914" max="6914" width="6.140625" style="273" customWidth="1"/>
    <col min="6915" max="6915" width="11.42578125" style="273" customWidth="1"/>
    <col min="6916" max="6916" width="15.85546875" style="273" customWidth="1"/>
    <col min="6917" max="6917" width="11.28515625" style="273" customWidth="1"/>
    <col min="6918" max="6918" width="10.85546875" style="273" customWidth="1"/>
    <col min="6919" max="6919" width="11" style="273" customWidth="1"/>
    <col min="6920" max="6920" width="11.140625" style="273" customWidth="1"/>
    <col min="6921" max="6921" width="10.7109375" style="273" customWidth="1"/>
    <col min="6922" max="7168" width="9.140625" style="273"/>
    <col min="7169" max="7169" width="5.85546875" style="273" customWidth="1"/>
    <col min="7170" max="7170" width="6.140625" style="273" customWidth="1"/>
    <col min="7171" max="7171" width="11.42578125" style="273" customWidth="1"/>
    <col min="7172" max="7172" width="15.85546875" style="273" customWidth="1"/>
    <col min="7173" max="7173" width="11.28515625" style="273" customWidth="1"/>
    <col min="7174" max="7174" width="10.85546875" style="273" customWidth="1"/>
    <col min="7175" max="7175" width="11" style="273" customWidth="1"/>
    <col min="7176" max="7176" width="11.140625" style="273" customWidth="1"/>
    <col min="7177" max="7177" width="10.7109375" style="273" customWidth="1"/>
    <col min="7178" max="7424" width="9.140625" style="273"/>
    <col min="7425" max="7425" width="5.85546875" style="273" customWidth="1"/>
    <col min="7426" max="7426" width="6.140625" style="273" customWidth="1"/>
    <col min="7427" max="7427" width="11.42578125" style="273" customWidth="1"/>
    <col min="7428" max="7428" width="15.85546875" style="273" customWidth="1"/>
    <col min="7429" max="7429" width="11.28515625" style="273" customWidth="1"/>
    <col min="7430" max="7430" width="10.85546875" style="273" customWidth="1"/>
    <col min="7431" max="7431" width="11" style="273" customWidth="1"/>
    <col min="7432" max="7432" width="11.140625" style="273" customWidth="1"/>
    <col min="7433" max="7433" width="10.7109375" style="273" customWidth="1"/>
    <col min="7434" max="7680" width="9.140625" style="273"/>
    <col min="7681" max="7681" width="5.85546875" style="273" customWidth="1"/>
    <col min="7682" max="7682" width="6.140625" style="273" customWidth="1"/>
    <col min="7683" max="7683" width="11.42578125" style="273" customWidth="1"/>
    <col min="7684" max="7684" width="15.85546875" style="273" customWidth="1"/>
    <col min="7685" max="7685" width="11.28515625" style="273" customWidth="1"/>
    <col min="7686" max="7686" width="10.85546875" style="273" customWidth="1"/>
    <col min="7687" max="7687" width="11" style="273" customWidth="1"/>
    <col min="7688" max="7688" width="11.140625" style="273" customWidth="1"/>
    <col min="7689" max="7689" width="10.7109375" style="273" customWidth="1"/>
    <col min="7690" max="7936" width="9.140625" style="273"/>
    <col min="7937" max="7937" width="5.85546875" style="273" customWidth="1"/>
    <col min="7938" max="7938" width="6.140625" style="273" customWidth="1"/>
    <col min="7939" max="7939" width="11.42578125" style="273" customWidth="1"/>
    <col min="7940" max="7940" width="15.85546875" style="273" customWidth="1"/>
    <col min="7941" max="7941" width="11.28515625" style="273" customWidth="1"/>
    <col min="7942" max="7942" width="10.85546875" style="273" customWidth="1"/>
    <col min="7943" max="7943" width="11" style="273" customWidth="1"/>
    <col min="7944" max="7944" width="11.140625" style="273" customWidth="1"/>
    <col min="7945" max="7945" width="10.7109375" style="273" customWidth="1"/>
    <col min="7946" max="8192" width="9.140625" style="273"/>
    <col min="8193" max="8193" width="5.85546875" style="273" customWidth="1"/>
    <col min="8194" max="8194" width="6.140625" style="273" customWidth="1"/>
    <col min="8195" max="8195" width="11.42578125" style="273" customWidth="1"/>
    <col min="8196" max="8196" width="15.85546875" style="273" customWidth="1"/>
    <col min="8197" max="8197" width="11.28515625" style="273" customWidth="1"/>
    <col min="8198" max="8198" width="10.85546875" style="273" customWidth="1"/>
    <col min="8199" max="8199" width="11" style="273" customWidth="1"/>
    <col min="8200" max="8200" width="11.140625" style="273" customWidth="1"/>
    <col min="8201" max="8201" width="10.7109375" style="273" customWidth="1"/>
    <col min="8202" max="8448" width="9.140625" style="273"/>
    <col min="8449" max="8449" width="5.85546875" style="273" customWidth="1"/>
    <col min="8450" max="8450" width="6.140625" style="273" customWidth="1"/>
    <col min="8451" max="8451" width="11.42578125" style="273" customWidth="1"/>
    <col min="8452" max="8452" width="15.85546875" style="273" customWidth="1"/>
    <col min="8453" max="8453" width="11.28515625" style="273" customWidth="1"/>
    <col min="8454" max="8454" width="10.85546875" style="273" customWidth="1"/>
    <col min="8455" max="8455" width="11" style="273" customWidth="1"/>
    <col min="8456" max="8456" width="11.140625" style="273" customWidth="1"/>
    <col min="8457" max="8457" width="10.7109375" style="273" customWidth="1"/>
    <col min="8458" max="8704" width="9.140625" style="273"/>
    <col min="8705" max="8705" width="5.85546875" style="273" customWidth="1"/>
    <col min="8706" max="8706" width="6.140625" style="273" customWidth="1"/>
    <col min="8707" max="8707" width="11.42578125" style="273" customWidth="1"/>
    <col min="8708" max="8708" width="15.85546875" style="273" customWidth="1"/>
    <col min="8709" max="8709" width="11.28515625" style="273" customWidth="1"/>
    <col min="8710" max="8710" width="10.85546875" style="273" customWidth="1"/>
    <col min="8711" max="8711" width="11" style="273" customWidth="1"/>
    <col min="8712" max="8712" width="11.140625" style="273" customWidth="1"/>
    <col min="8713" max="8713" width="10.7109375" style="273" customWidth="1"/>
    <col min="8714" max="8960" width="9.140625" style="273"/>
    <col min="8961" max="8961" width="5.85546875" style="273" customWidth="1"/>
    <col min="8962" max="8962" width="6.140625" style="273" customWidth="1"/>
    <col min="8963" max="8963" width="11.42578125" style="273" customWidth="1"/>
    <col min="8964" max="8964" width="15.85546875" style="273" customWidth="1"/>
    <col min="8965" max="8965" width="11.28515625" style="273" customWidth="1"/>
    <col min="8966" max="8966" width="10.85546875" style="273" customWidth="1"/>
    <col min="8967" max="8967" width="11" style="273" customWidth="1"/>
    <col min="8968" max="8968" width="11.140625" style="273" customWidth="1"/>
    <col min="8969" max="8969" width="10.7109375" style="273" customWidth="1"/>
    <col min="8970" max="9216" width="9.140625" style="273"/>
    <col min="9217" max="9217" width="5.85546875" style="273" customWidth="1"/>
    <col min="9218" max="9218" width="6.140625" style="273" customWidth="1"/>
    <col min="9219" max="9219" width="11.42578125" style="273" customWidth="1"/>
    <col min="9220" max="9220" width="15.85546875" style="273" customWidth="1"/>
    <col min="9221" max="9221" width="11.28515625" style="273" customWidth="1"/>
    <col min="9222" max="9222" width="10.85546875" style="273" customWidth="1"/>
    <col min="9223" max="9223" width="11" style="273" customWidth="1"/>
    <col min="9224" max="9224" width="11.140625" style="273" customWidth="1"/>
    <col min="9225" max="9225" width="10.7109375" style="273" customWidth="1"/>
    <col min="9226" max="9472" width="9.140625" style="273"/>
    <col min="9473" max="9473" width="5.85546875" style="273" customWidth="1"/>
    <col min="9474" max="9474" width="6.140625" style="273" customWidth="1"/>
    <col min="9475" max="9475" width="11.42578125" style="273" customWidth="1"/>
    <col min="9476" max="9476" width="15.85546875" style="273" customWidth="1"/>
    <col min="9477" max="9477" width="11.28515625" style="273" customWidth="1"/>
    <col min="9478" max="9478" width="10.85546875" style="273" customWidth="1"/>
    <col min="9479" max="9479" width="11" style="273" customWidth="1"/>
    <col min="9480" max="9480" width="11.140625" style="273" customWidth="1"/>
    <col min="9481" max="9481" width="10.7109375" style="273" customWidth="1"/>
    <col min="9482" max="9728" width="9.140625" style="273"/>
    <col min="9729" max="9729" width="5.85546875" style="273" customWidth="1"/>
    <col min="9730" max="9730" width="6.140625" style="273" customWidth="1"/>
    <col min="9731" max="9731" width="11.42578125" style="273" customWidth="1"/>
    <col min="9732" max="9732" width="15.85546875" style="273" customWidth="1"/>
    <col min="9733" max="9733" width="11.28515625" style="273" customWidth="1"/>
    <col min="9734" max="9734" width="10.85546875" style="273" customWidth="1"/>
    <col min="9735" max="9735" width="11" style="273" customWidth="1"/>
    <col min="9736" max="9736" width="11.140625" style="273" customWidth="1"/>
    <col min="9737" max="9737" width="10.7109375" style="273" customWidth="1"/>
    <col min="9738" max="9984" width="9.140625" style="273"/>
    <col min="9985" max="9985" width="5.85546875" style="273" customWidth="1"/>
    <col min="9986" max="9986" width="6.140625" style="273" customWidth="1"/>
    <col min="9987" max="9987" width="11.42578125" style="273" customWidth="1"/>
    <col min="9988" max="9988" width="15.85546875" style="273" customWidth="1"/>
    <col min="9989" max="9989" width="11.28515625" style="273" customWidth="1"/>
    <col min="9990" max="9990" width="10.85546875" style="273" customWidth="1"/>
    <col min="9991" max="9991" width="11" style="273" customWidth="1"/>
    <col min="9992" max="9992" width="11.140625" style="273" customWidth="1"/>
    <col min="9993" max="9993" width="10.7109375" style="273" customWidth="1"/>
    <col min="9994" max="10240" width="9.140625" style="273"/>
    <col min="10241" max="10241" width="5.85546875" style="273" customWidth="1"/>
    <col min="10242" max="10242" width="6.140625" style="273" customWidth="1"/>
    <col min="10243" max="10243" width="11.42578125" style="273" customWidth="1"/>
    <col min="10244" max="10244" width="15.85546875" style="273" customWidth="1"/>
    <col min="10245" max="10245" width="11.28515625" style="273" customWidth="1"/>
    <col min="10246" max="10246" width="10.85546875" style="273" customWidth="1"/>
    <col min="10247" max="10247" width="11" style="273" customWidth="1"/>
    <col min="10248" max="10248" width="11.140625" style="273" customWidth="1"/>
    <col min="10249" max="10249" width="10.7109375" style="273" customWidth="1"/>
    <col min="10250" max="10496" width="9.140625" style="273"/>
    <col min="10497" max="10497" width="5.85546875" style="273" customWidth="1"/>
    <col min="10498" max="10498" width="6.140625" style="273" customWidth="1"/>
    <col min="10499" max="10499" width="11.42578125" style="273" customWidth="1"/>
    <col min="10500" max="10500" width="15.85546875" style="273" customWidth="1"/>
    <col min="10501" max="10501" width="11.28515625" style="273" customWidth="1"/>
    <col min="10502" max="10502" width="10.85546875" style="273" customWidth="1"/>
    <col min="10503" max="10503" width="11" style="273" customWidth="1"/>
    <col min="10504" max="10504" width="11.140625" style="273" customWidth="1"/>
    <col min="10505" max="10505" width="10.7109375" style="273" customWidth="1"/>
    <col min="10506" max="10752" width="9.140625" style="273"/>
    <col min="10753" max="10753" width="5.85546875" style="273" customWidth="1"/>
    <col min="10754" max="10754" width="6.140625" style="273" customWidth="1"/>
    <col min="10755" max="10755" width="11.42578125" style="273" customWidth="1"/>
    <col min="10756" max="10756" width="15.85546875" style="273" customWidth="1"/>
    <col min="10757" max="10757" width="11.28515625" style="273" customWidth="1"/>
    <col min="10758" max="10758" width="10.85546875" style="273" customWidth="1"/>
    <col min="10759" max="10759" width="11" style="273" customWidth="1"/>
    <col min="10760" max="10760" width="11.140625" style="273" customWidth="1"/>
    <col min="10761" max="10761" width="10.7109375" style="273" customWidth="1"/>
    <col min="10762" max="11008" width="9.140625" style="273"/>
    <col min="11009" max="11009" width="5.85546875" style="273" customWidth="1"/>
    <col min="11010" max="11010" width="6.140625" style="273" customWidth="1"/>
    <col min="11011" max="11011" width="11.42578125" style="273" customWidth="1"/>
    <col min="11012" max="11012" width="15.85546875" style="273" customWidth="1"/>
    <col min="11013" max="11013" width="11.28515625" style="273" customWidth="1"/>
    <col min="11014" max="11014" width="10.85546875" style="273" customWidth="1"/>
    <col min="11015" max="11015" width="11" style="273" customWidth="1"/>
    <col min="11016" max="11016" width="11.140625" style="273" customWidth="1"/>
    <col min="11017" max="11017" width="10.7109375" style="273" customWidth="1"/>
    <col min="11018" max="11264" width="9.140625" style="273"/>
    <col min="11265" max="11265" width="5.85546875" style="273" customWidth="1"/>
    <col min="11266" max="11266" width="6.140625" style="273" customWidth="1"/>
    <col min="11267" max="11267" width="11.42578125" style="273" customWidth="1"/>
    <col min="11268" max="11268" width="15.85546875" style="273" customWidth="1"/>
    <col min="11269" max="11269" width="11.28515625" style="273" customWidth="1"/>
    <col min="11270" max="11270" width="10.85546875" style="273" customWidth="1"/>
    <col min="11271" max="11271" width="11" style="273" customWidth="1"/>
    <col min="11272" max="11272" width="11.140625" style="273" customWidth="1"/>
    <col min="11273" max="11273" width="10.7109375" style="273" customWidth="1"/>
    <col min="11274" max="11520" width="9.140625" style="273"/>
    <col min="11521" max="11521" width="5.85546875" style="273" customWidth="1"/>
    <col min="11522" max="11522" width="6.140625" style="273" customWidth="1"/>
    <col min="11523" max="11523" width="11.42578125" style="273" customWidth="1"/>
    <col min="11524" max="11524" width="15.85546875" style="273" customWidth="1"/>
    <col min="11525" max="11525" width="11.28515625" style="273" customWidth="1"/>
    <col min="11526" max="11526" width="10.85546875" style="273" customWidth="1"/>
    <col min="11527" max="11527" width="11" style="273" customWidth="1"/>
    <col min="11528" max="11528" width="11.140625" style="273" customWidth="1"/>
    <col min="11529" max="11529" width="10.7109375" style="273" customWidth="1"/>
    <col min="11530" max="11776" width="9.140625" style="273"/>
    <col min="11777" max="11777" width="5.85546875" style="273" customWidth="1"/>
    <col min="11778" max="11778" width="6.140625" style="273" customWidth="1"/>
    <col min="11779" max="11779" width="11.42578125" style="273" customWidth="1"/>
    <col min="11780" max="11780" width="15.85546875" style="273" customWidth="1"/>
    <col min="11781" max="11781" width="11.28515625" style="273" customWidth="1"/>
    <col min="11782" max="11782" width="10.85546875" style="273" customWidth="1"/>
    <col min="11783" max="11783" width="11" style="273" customWidth="1"/>
    <col min="11784" max="11784" width="11.140625" style="273" customWidth="1"/>
    <col min="11785" max="11785" width="10.7109375" style="273" customWidth="1"/>
    <col min="11786" max="12032" width="9.140625" style="273"/>
    <col min="12033" max="12033" width="5.85546875" style="273" customWidth="1"/>
    <col min="12034" max="12034" width="6.140625" style="273" customWidth="1"/>
    <col min="12035" max="12035" width="11.42578125" style="273" customWidth="1"/>
    <col min="12036" max="12036" width="15.85546875" style="273" customWidth="1"/>
    <col min="12037" max="12037" width="11.28515625" style="273" customWidth="1"/>
    <col min="12038" max="12038" width="10.85546875" style="273" customWidth="1"/>
    <col min="12039" max="12039" width="11" style="273" customWidth="1"/>
    <col min="12040" max="12040" width="11.140625" style="273" customWidth="1"/>
    <col min="12041" max="12041" width="10.7109375" style="273" customWidth="1"/>
    <col min="12042" max="12288" width="9.140625" style="273"/>
    <col min="12289" max="12289" width="5.85546875" style="273" customWidth="1"/>
    <col min="12290" max="12290" width="6.140625" style="273" customWidth="1"/>
    <col min="12291" max="12291" width="11.42578125" style="273" customWidth="1"/>
    <col min="12292" max="12292" width="15.85546875" style="273" customWidth="1"/>
    <col min="12293" max="12293" width="11.28515625" style="273" customWidth="1"/>
    <col min="12294" max="12294" width="10.85546875" style="273" customWidth="1"/>
    <col min="12295" max="12295" width="11" style="273" customWidth="1"/>
    <col min="12296" max="12296" width="11.140625" style="273" customWidth="1"/>
    <col min="12297" max="12297" width="10.7109375" style="273" customWidth="1"/>
    <col min="12298" max="12544" width="9.140625" style="273"/>
    <col min="12545" max="12545" width="5.85546875" style="273" customWidth="1"/>
    <col min="12546" max="12546" width="6.140625" style="273" customWidth="1"/>
    <col min="12547" max="12547" width="11.42578125" style="273" customWidth="1"/>
    <col min="12548" max="12548" width="15.85546875" style="273" customWidth="1"/>
    <col min="12549" max="12549" width="11.28515625" style="273" customWidth="1"/>
    <col min="12550" max="12550" width="10.85546875" style="273" customWidth="1"/>
    <col min="12551" max="12551" width="11" style="273" customWidth="1"/>
    <col min="12552" max="12552" width="11.140625" style="273" customWidth="1"/>
    <col min="12553" max="12553" width="10.7109375" style="273" customWidth="1"/>
    <col min="12554" max="12800" width="9.140625" style="273"/>
    <col min="12801" max="12801" width="5.85546875" style="273" customWidth="1"/>
    <col min="12802" max="12802" width="6.140625" style="273" customWidth="1"/>
    <col min="12803" max="12803" width="11.42578125" style="273" customWidth="1"/>
    <col min="12804" max="12804" width="15.85546875" style="273" customWidth="1"/>
    <col min="12805" max="12805" width="11.28515625" style="273" customWidth="1"/>
    <col min="12806" max="12806" width="10.85546875" style="273" customWidth="1"/>
    <col min="12807" max="12807" width="11" style="273" customWidth="1"/>
    <col min="12808" max="12808" width="11.140625" style="273" customWidth="1"/>
    <col min="12809" max="12809" width="10.7109375" style="273" customWidth="1"/>
    <col min="12810" max="13056" width="9.140625" style="273"/>
    <col min="13057" max="13057" width="5.85546875" style="273" customWidth="1"/>
    <col min="13058" max="13058" width="6.140625" style="273" customWidth="1"/>
    <col min="13059" max="13059" width="11.42578125" style="273" customWidth="1"/>
    <col min="13060" max="13060" width="15.85546875" style="273" customWidth="1"/>
    <col min="13061" max="13061" width="11.28515625" style="273" customWidth="1"/>
    <col min="13062" max="13062" width="10.85546875" style="273" customWidth="1"/>
    <col min="13063" max="13063" width="11" style="273" customWidth="1"/>
    <col min="13064" max="13064" width="11.140625" style="273" customWidth="1"/>
    <col min="13065" max="13065" width="10.7109375" style="273" customWidth="1"/>
    <col min="13066" max="13312" width="9.140625" style="273"/>
    <col min="13313" max="13313" width="5.85546875" style="273" customWidth="1"/>
    <col min="13314" max="13314" width="6.140625" style="273" customWidth="1"/>
    <col min="13315" max="13315" width="11.42578125" style="273" customWidth="1"/>
    <col min="13316" max="13316" width="15.85546875" style="273" customWidth="1"/>
    <col min="13317" max="13317" width="11.28515625" style="273" customWidth="1"/>
    <col min="13318" max="13318" width="10.85546875" style="273" customWidth="1"/>
    <col min="13319" max="13319" width="11" style="273" customWidth="1"/>
    <col min="13320" max="13320" width="11.140625" style="273" customWidth="1"/>
    <col min="13321" max="13321" width="10.7109375" style="273" customWidth="1"/>
    <col min="13322" max="13568" width="9.140625" style="273"/>
    <col min="13569" max="13569" width="5.85546875" style="273" customWidth="1"/>
    <col min="13570" max="13570" width="6.140625" style="273" customWidth="1"/>
    <col min="13571" max="13571" width="11.42578125" style="273" customWidth="1"/>
    <col min="13572" max="13572" width="15.85546875" style="273" customWidth="1"/>
    <col min="13573" max="13573" width="11.28515625" style="273" customWidth="1"/>
    <col min="13574" max="13574" width="10.85546875" style="273" customWidth="1"/>
    <col min="13575" max="13575" width="11" style="273" customWidth="1"/>
    <col min="13576" max="13576" width="11.140625" style="273" customWidth="1"/>
    <col min="13577" max="13577" width="10.7109375" style="273" customWidth="1"/>
    <col min="13578" max="13824" width="9.140625" style="273"/>
    <col min="13825" max="13825" width="5.85546875" style="273" customWidth="1"/>
    <col min="13826" max="13826" width="6.140625" style="273" customWidth="1"/>
    <col min="13827" max="13827" width="11.42578125" style="273" customWidth="1"/>
    <col min="13828" max="13828" width="15.85546875" style="273" customWidth="1"/>
    <col min="13829" max="13829" width="11.28515625" style="273" customWidth="1"/>
    <col min="13830" max="13830" width="10.85546875" style="273" customWidth="1"/>
    <col min="13831" max="13831" width="11" style="273" customWidth="1"/>
    <col min="13832" max="13832" width="11.140625" style="273" customWidth="1"/>
    <col min="13833" max="13833" width="10.7109375" style="273" customWidth="1"/>
    <col min="13834" max="14080" width="9.140625" style="273"/>
    <col min="14081" max="14081" width="5.85546875" style="273" customWidth="1"/>
    <col min="14082" max="14082" width="6.140625" style="273" customWidth="1"/>
    <col min="14083" max="14083" width="11.42578125" style="273" customWidth="1"/>
    <col min="14084" max="14084" width="15.85546875" style="273" customWidth="1"/>
    <col min="14085" max="14085" width="11.28515625" style="273" customWidth="1"/>
    <col min="14086" max="14086" width="10.85546875" style="273" customWidth="1"/>
    <col min="14087" max="14087" width="11" style="273" customWidth="1"/>
    <col min="14088" max="14088" width="11.140625" style="273" customWidth="1"/>
    <col min="14089" max="14089" width="10.7109375" style="273" customWidth="1"/>
    <col min="14090" max="14336" width="9.140625" style="273"/>
    <col min="14337" max="14337" width="5.85546875" style="273" customWidth="1"/>
    <col min="14338" max="14338" width="6.140625" style="273" customWidth="1"/>
    <col min="14339" max="14339" width="11.42578125" style="273" customWidth="1"/>
    <col min="14340" max="14340" width="15.85546875" style="273" customWidth="1"/>
    <col min="14341" max="14341" width="11.28515625" style="273" customWidth="1"/>
    <col min="14342" max="14342" width="10.85546875" style="273" customWidth="1"/>
    <col min="14343" max="14343" width="11" style="273" customWidth="1"/>
    <col min="14344" max="14344" width="11.140625" style="273" customWidth="1"/>
    <col min="14345" max="14345" width="10.7109375" style="273" customWidth="1"/>
    <col min="14346" max="14592" width="9.140625" style="273"/>
    <col min="14593" max="14593" width="5.85546875" style="273" customWidth="1"/>
    <col min="14594" max="14594" width="6.140625" style="273" customWidth="1"/>
    <col min="14595" max="14595" width="11.42578125" style="273" customWidth="1"/>
    <col min="14596" max="14596" width="15.85546875" style="273" customWidth="1"/>
    <col min="14597" max="14597" width="11.28515625" style="273" customWidth="1"/>
    <col min="14598" max="14598" width="10.85546875" style="273" customWidth="1"/>
    <col min="14599" max="14599" width="11" style="273" customWidth="1"/>
    <col min="14600" max="14600" width="11.140625" style="273" customWidth="1"/>
    <col min="14601" max="14601" width="10.7109375" style="273" customWidth="1"/>
    <col min="14602" max="14848" width="9.140625" style="273"/>
    <col min="14849" max="14849" width="5.85546875" style="273" customWidth="1"/>
    <col min="14850" max="14850" width="6.140625" style="273" customWidth="1"/>
    <col min="14851" max="14851" width="11.42578125" style="273" customWidth="1"/>
    <col min="14852" max="14852" width="15.85546875" style="273" customWidth="1"/>
    <col min="14853" max="14853" width="11.28515625" style="273" customWidth="1"/>
    <col min="14854" max="14854" width="10.85546875" style="273" customWidth="1"/>
    <col min="14855" max="14855" width="11" style="273" customWidth="1"/>
    <col min="14856" max="14856" width="11.140625" style="273" customWidth="1"/>
    <col min="14857" max="14857" width="10.7109375" style="273" customWidth="1"/>
    <col min="14858" max="15104" width="9.140625" style="273"/>
    <col min="15105" max="15105" width="5.85546875" style="273" customWidth="1"/>
    <col min="15106" max="15106" width="6.140625" style="273" customWidth="1"/>
    <col min="15107" max="15107" width="11.42578125" style="273" customWidth="1"/>
    <col min="15108" max="15108" width="15.85546875" style="273" customWidth="1"/>
    <col min="15109" max="15109" width="11.28515625" style="273" customWidth="1"/>
    <col min="15110" max="15110" width="10.85546875" style="273" customWidth="1"/>
    <col min="15111" max="15111" width="11" style="273" customWidth="1"/>
    <col min="15112" max="15112" width="11.140625" style="273" customWidth="1"/>
    <col min="15113" max="15113" width="10.7109375" style="273" customWidth="1"/>
    <col min="15114" max="15360" width="9.140625" style="273"/>
    <col min="15361" max="15361" width="5.85546875" style="273" customWidth="1"/>
    <col min="15362" max="15362" width="6.140625" style="273" customWidth="1"/>
    <col min="15363" max="15363" width="11.42578125" style="273" customWidth="1"/>
    <col min="15364" max="15364" width="15.85546875" style="273" customWidth="1"/>
    <col min="15365" max="15365" width="11.28515625" style="273" customWidth="1"/>
    <col min="15366" max="15366" width="10.85546875" style="273" customWidth="1"/>
    <col min="15367" max="15367" width="11" style="273" customWidth="1"/>
    <col min="15368" max="15368" width="11.140625" style="273" customWidth="1"/>
    <col min="15369" max="15369" width="10.7109375" style="273" customWidth="1"/>
    <col min="15370" max="15616" width="9.140625" style="273"/>
    <col min="15617" max="15617" width="5.85546875" style="273" customWidth="1"/>
    <col min="15618" max="15618" width="6.140625" style="273" customWidth="1"/>
    <col min="15619" max="15619" width="11.42578125" style="273" customWidth="1"/>
    <col min="15620" max="15620" width="15.85546875" style="273" customWidth="1"/>
    <col min="15621" max="15621" width="11.28515625" style="273" customWidth="1"/>
    <col min="15622" max="15622" width="10.85546875" style="273" customWidth="1"/>
    <col min="15623" max="15623" width="11" style="273" customWidth="1"/>
    <col min="15624" max="15624" width="11.140625" style="273" customWidth="1"/>
    <col min="15625" max="15625" width="10.7109375" style="273" customWidth="1"/>
    <col min="15626" max="15872" width="9.140625" style="273"/>
    <col min="15873" max="15873" width="5.85546875" style="273" customWidth="1"/>
    <col min="15874" max="15874" width="6.140625" style="273" customWidth="1"/>
    <col min="15875" max="15875" width="11.42578125" style="273" customWidth="1"/>
    <col min="15876" max="15876" width="15.85546875" style="273" customWidth="1"/>
    <col min="15877" max="15877" width="11.28515625" style="273" customWidth="1"/>
    <col min="15878" max="15878" width="10.85546875" style="273" customWidth="1"/>
    <col min="15879" max="15879" width="11" style="273" customWidth="1"/>
    <col min="15880" max="15880" width="11.140625" style="273" customWidth="1"/>
    <col min="15881" max="15881" width="10.7109375" style="273" customWidth="1"/>
    <col min="15882" max="16128" width="9.140625" style="273"/>
    <col min="16129" max="16129" width="5.85546875" style="273" customWidth="1"/>
    <col min="16130" max="16130" width="6.140625" style="273" customWidth="1"/>
    <col min="16131" max="16131" width="11.42578125" style="273" customWidth="1"/>
    <col min="16132" max="16132" width="15.85546875" style="273" customWidth="1"/>
    <col min="16133" max="16133" width="11.28515625" style="273" customWidth="1"/>
    <col min="16134" max="16134" width="10.85546875" style="273" customWidth="1"/>
    <col min="16135" max="16135" width="11" style="273" customWidth="1"/>
    <col min="16136" max="16136" width="11.140625" style="273" customWidth="1"/>
    <col min="16137" max="16137" width="10.7109375" style="273" customWidth="1"/>
    <col min="16138" max="16384" width="9.140625" style="273"/>
  </cols>
  <sheetData>
    <row r="1" spans="1:9" ht="13.5" thickTop="1" x14ac:dyDescent="0.2">
      <c r="A1" s="505" t="s">
        <v>2</v>
      </c>
      <c r="B1" s="506"/>
      <c r="C1" s="352" t="s">
        <v>106</v>
      </c>
      <c r="D1" s="353"/>
      <c r="E1" s="354"/>
      <c r="F1" s="353"/>
      <c r="G1" s="355" t="s">
        <v>75</v>
      </c>
      <c r="H1" s="356">
        <v>2017002577</v>
      </c>
      <c r="I1" s="357"/>
    </row>
    <row r="2" spans="1:9" ht="13.5" thickBot="1" x14ac:dyDescent="0.25">
      <c r="A2" s="507" t="s">
        <v>76</v>
      </c>
      <c r="B2" s="508"/>
      <c r="C2" s="358" t="s">
        <v>109</v>
      </c>
      <c r="D2" s="359"/>
      <c r="E2" s="360"/>
      <c r="F2" s="359"/>
      <c r="G2" s="509" t="s">
        <v>837</v>
      </c>
      <c r="H2" s="510"/>
      <c r="I2" s="511"/>
    </row>
    <row r="3" spans="1:9" ht="13.5" thickTop="1" x14ac:dyDescent="0.2"/>
    <row r="4" spans="1:9" ht="19.5" customHeight="1" x14ac:dyDescent="0.25">
      <c r="A4" s="361" t="s">
        <v>77</v>
      </c>
      <c r="B4" s="362"/>
      <c r="C4" s="362"/>
      <c r="D4" s="362"/>
      <c r="E4" s="362"/>
      <c r="F4" s="362"/>
      <c r="G4" s="362"/>
      <c r="H4" s="362"/>
      <c r="I4" s="362"/>
    </row>
    <row r="5" spans="1:9" ht="13.5" thickBot="1" x14ac:dyDescent="0.25"/>
    <row r="6" spans="1:9" ht="13.5" thickBot="1" x14ac:dyDescent="0.25">
      <c r="A6" s="363"/>
      <c r="B6" s="364" t="s">
        <v>78</v>
      </c>
      <c r="C6" s="364"/>
      <c r="D6" s="365"/>
      <c r="E6" s="366" t="s">
        <v>25</v>
      </c>
      <c r="F6" s="367" t="s">
        <v>26</v>
      </c>
      <c r="G6" s="367" t="s">
        <v>27</v>
      </c>
      <c r="H6" s="367" t="s">
        <v>28</v>
      </c>
      <c r="I6" s="368" t="s">
        <v>29</v>
      </c>
    </row>
    <row r="7" spans="1:9" x14ac:dyDescent="0.2">
      <c r="A7" s="452" t="str">
        <f>'SO01 2017002577 Pol'!B7</f>
        <v>3</v>
      </c>
      <c r="B7" s="369" t="str">
        <f>'SO01 2017002577 Pol'!C7</f>
        <v>Svislé a kompletní konstrukce</v>
      </c>
      <c r="D7" s="370"/>
      <c r="E7" s="453">
        <f>'SO01 2017002577 Pol'!BA10</f>
        <v>0</v>
      </c>
      <c r="F7" s="454">
        <f>'SO01 2017002577 Pol'!BB10</f>
        <v>0</v>
      </c>
      <c r="G7" s="454">
        <f>'SO01 2017002577 Pol'!BC10</f>
        <v>0</v>
      </c>
      <c r="H7" s="454">
        <f>'SO01 2017002577 Pol'!BD10</f>
        <v>0</v>
      </c>
      <c r="I7" s="455">
        <f>'SO01 2017002577 Pol'!BE10</f>
        <v>0</v>
      </c>
    </row>
    <row r="8" spans="1:9" s="1" customFormat="1" x14ac:dyDescent="0.2">
      <c r="A8" s="267" t="str">
        <f>'SO01 2017002577 Pol'!B11</f>
        <v>4</v>
      </c>
      <c r="B8" s="59" t="str">
        <f>'SO01 2017002577 Pol'!C11</f>
        <v>Vodorovné konstrukce</v>
      </c>
      <c r="D8" s="186"/>
      <c r="E8" s="268">
        <f>'SO01 2017002577 Pol'!BA13</f>
        <v>0</v>
      </c>
      <c r="F8" s="269">
        <f>'SO01 2017002577 Pol'!BB13</f>
        <v>0</v>
      </c>
      <c r="G8" s="269">
        <f>'SO01 2017002577 Pol'!BC13</f>
        <v>0</v>
      </c>
      <c r="H8" s="269">
        <f>'SO01 2017002577 Pol'!BD13</f>
        <v>0</v>
      </c>
      <c r="I8" s="270">
        <f>'SO01 2017002577 Pol'!BE13</f>
        <v>0</v>
      </c>
    </row>
    <row r="9" spans="1:9" s="1" customFormat="1" x14ac:dyDescent="0.2">
      <c r="A9" s="267" t="str">
        <f>'SO01 2017002577 Pol'!B14</f>
        <v>61</v>
      </c>
      <c r="B9" s="59" t="str">
        <f>'SO01 2017002577 Pol'!C14</f>
        <v>Upravy povrchů vnitřní</v>
      </c>
      <c r="D9" s="186"/>
      <c r="E9" s="268">
        <f>'SO01 2017002577 Pol'!BA19</f>
        <v>0</v>
      </c>
      <c r="F9" s="269">
        <f>'SO01 2017002577 Pol'!BB19</f>
        <v>0</v>
      </c>
      <c r="G9" s="269">
        <f>'SO01 2017002577 Pol'!BC19</f>
        <v>0</v>
      </c>
      <c r="H9" s="269">
        <f>'SO01 2017002577 Pol'!BD19</f>
        <v>0</v>
      </c>
      <c r="I9" s="270">
        <f>'SO01 2017002577 Pol'!BE19</f>
        <v>0</v>
      </c>
    </row>
    <row r="10" spans="1:9" s="1" customFormat="1" x14ac:dyDescent="0.2">
      <c r="A10" s="267" t="str">
        <f>'SO01 2017002577 Pol'!B20</f>
        <v>63</v>
      </c>
      <c r="B10" s="59" t="str">
        <f>'SO01 2017002577 Pol'!C20</f>
        <v>Podlahy a podlahové konstrukce</v>
      </c>
      <c r="D10" s="186"/>
      <c r="E10" s="268">
        <f>'SO01 2017002577 Pol'!BA23</f>
        <v>0</v>
      </c>
      <c r="F10" s="269">
        <f>'SO01 2017002577 Pol'!BB23</f>
        <v>0</v>
      </c>
      <c r="G10" s="269">
        <f>'SO01 2017002577 Pol'!BC23</f>
        <v>0</v>
      </c>
      <c r="H10" s="269">
        <f>'SO01 2017002577 Pol'!BD23</f>
        <v>0</v>
      </c>
      <c r="I10" s="270">
        <f>'SO01 2017002577 Pol'!BE23</f>
        <v>0</v>
      </c>
    </row>
    <row r="11" spans="1:9" s="1" customFormat="1" x14ac:dyDescent="0.2">
      <c r="A11" s="267" t="str">
        <f>'SO01 2017002577 Pol'!B24</f>
        <v>96</v>
      </c>
      <c r="B11" s="59" t="str">
        <f>'SO01 2017002577 Pol'!C24</f>
        <v>Bourání konstrukcí</v>
      </c>
      <c r="D11" s="186"/>
      <c r="E11" s="268">
        <f>'SO01 2017002577 Pol'!BA27</f>
        <v>0</v>
      </c>
      <c r="F11" s="269">
        <f>'SO01 2017002577 Pol'!BB27</f>
        <v>0</v>
      </c>
      <c r="G11" s="269">
        <f>'SO01 2017002577 Pol'!BC27</f>
        <v>0</v>
      </c>
      <c r="H11" s="269">
        <f>'SO01 2017002577 Pol'!BD27</f>
        <v>0</v>
      </c>
      <c r="I11" s="270">
        <f>'SO01 2017002577 Pol'!BE27</f>
        <v>0</v>
      </c>
    </row>
    <row r="12" spans="1:9" s="1" customFormat="1" x14ac:dyDescent="0.2">
      <c r="A12" s="267" t="str">
        <f>'SO01 2017002577 Pol'!B28</f>
        <v>97</v>
      </c>
      <c r="B12" s="59" t="str">
        <f>'SO01 2017002577 Pol'!C28</f>
        <v>Prorážení otvorů</v>
      </c>
      <c r="D12" s="186"/>
      <c r="E12" s="268">
        <f>'SO01 2017002577 Pol'!BA39</f>
        <v>0</v>
      </c>
      <c r="F12" s="269">
        <f>'SO01 2017002577 Pol'!BB39</f>
        <v>0</v>
      </c>
      <c r="G12" s="269">
        <f>'SO01 2017002577 Pol'!BC39</f>
        <v>0</v>
      </c>
      <c r="H12" s="269">
        <f>'SO01 2017002577 Pol'!BD39</f>
        <v>0</v>
      </c>
      <c r="I12" s="270">
        <f>'SO01 2017002577 Pol'!BE39</f>
        <v>0</v>
      </c>
    </row>
    <row r="13" spans="1:9" s="1" customFormat="1" x14ac:dyDescent="0.2">
      <c r="A13" s="267" t="str">
        <f>'SO01 2017002577 Pol'!B40</f>
        <v>F0807</v>
      </c>
      <c r="B13" s="59" t="str">
        <f>'SO01 2017002577 Pol'!C40</f>
        <v>Elektroinstalace</v>
      </c>
      <c r="D13" s="186"/>
      <c r="E13" s="268">
        <f>'SO01 2017002577 Pol'!BA96</f>
        <v>0</v>
      </c>
      <c r="F13" s="269">
        <f>'SO01 2017002577 Pol'!BB96</f>
        <v>0</v>
      </c>
      <c r="G13" s="269">
        <f>'SO01 2017002577 Pol'!BC96</f>
        <v>0</v>
      </c>
      <c r="H13" s="269">
        <f>'SO01 2017002577 Pol'!BD96</f>
        <v>0</v>
      </c>
      <c r="I13" s="270">
        <f>'SO01 2017002577 Pol'!BE96</f>
        <v>0</v>
      </c>
    </row>
    <row r="14" spans="1:9" s="1" customFormat="1" x14ac:dyDescent="0.2">
      <c r="A14" s="267" t="str">
        <f>'SO01 2017002577 Pol'!B97</f>
        <v>11001</v>
      </c>
      <c r="B14" s="59" t="str">
        <f>'SO01 2017002577 Pol'!C97</f>
        <v>Ostatní dodávka</v>
      </c>
      <c r="D14" s="186"/>
      <c r="E14" s="268">
        <f>'SO01 2017002577 Pol'!BA136</f>
        <v>0</v>
      </c>
      <c r="F14" s="269">
        <f>'SO01 2017002577 Pol'!BB136</f>
        <v>0</v>
      </c>
      <c r="G14" s="269">
        <f>'SO01 2017002577 Pol'!BC136</f>
        <v>0</v>
      </c>
      <c r="H14" s="269">
        <f>'SO01 2017002577 Pol'!BD136</f>
        <v>0</v>
      </c>
      <c r="I14" s="270">
        <f>'SO01 2017002577 Pol'!BE136</f>
        <v>0</v>
      </c>
    </row>
    <row r="15" spans="1:9" s="1" customFormat="1" x14ac:dyDescent="0.2">
      <c r="A15" s="267" t="str">
        <f>'SO01 2017002577 Pol'!B137</f>
        <v>721</v>
      </c>
      <c r="B15" s="59" t="str">
        <f>'SO01 2017002577 Pol'!C137</f>
        <v>Vnitřní kanalizace</v>
      </c>
      <c r="D15" s="186"/>
      <c r="E15" s="268">
        <f>'SO01 2017002577 Pol'!BA149</f>
        <v>0</v>
      </c>
      <c r="F15" s="269">
        <f>'SO01 2017002577 Pol'!BB149</f>
        <v>0</v>
      </c>
      <c r="G15" s="269">
        <f>'SO01 2017002577 Pol'!BC149</f>
        <v>0</v>
      </c>
      <c r="H15" s="269">
        <f>'SO01 2017002577 Pol'!BD149</f>
        <v>0</v>
      </c>
      <c r="I15" s="270">
        <f>'SO01 2017002577 Pol'!BE149</f>
        <v>0</v>
      </c>
    </row>
    <row r="16" spans="1:9" s="1" customFormat="1" x14ac:dyDescent="0.2">
      <c r="A16" s="267" t="str">
        <f>'SO01 2017002577 Pol'!B150</f>
        <v>722</v>
      </c>
      <c r="B16" s="59" t="str">
        <f>'SO01 2017002577 Pol'!C150</f>
        <v>Vnitřní vodovod</v>
      </c>
      <c r="D16" s="186"/>
      <c r="E16" s="268">
        <f>'SO01 2017002577 Pol'!BA158</f>
        <v>0</v>
      </c>
      <c r="F16" s="269">
        <f>'SO01 2017002577 Pol'!BB158</f>
        <v>0</v>
      </c>
      <c r="G16" s="269">
        <f>'SO01 2017002577 Pol'!BC158</f>
        <v>0</v>
      </c>
      <c r="H16" s="269">
        <f>'SO01 2017002577 Pol'!BD158</f>
        <v>0</v>
      </c>
      <c r="I16" s="270">
        <f>'SO01 2017002577 Pol'!BE158</f>
        <v>0</v>
      </c>
    </row>
    <row r="17" spans="1:256" s="1" customFormat="1" x14ac:dyDescent="0.2">
      <c r="A17" s="267" t="str">
        <f>'SO01 2017002577 Pol'!B159</f>
        <v>725</v>
      </c>
      <c r="B17" s="59" t="str">
        <f>'SO01 2017002577 Pol'!C159</f>
        <v>Zařizovací předměty</v>
      </c>
      <c r="D17" s="186"/>
      <c r="E17" s="268">
        <f>'SO01 2017002577 Pol'!BA172</f>
        <v>0</v>
      </c>
      <c r="F17" s="269">
        <f>'SO01 2017002577 Pol'!BB172</f>
        <v>0</v>
      </c>
      <c r="G17" s="269">
        <f>'SO01 2017002577 Pol'!BC172</f>
        <v>0</v>
      </c>
      <c r="H17" s="269">
        <f>'SO01 2017002577 Pol'!BD172</f>
        <v>0</v>
      </c>
      <c r="I17" s="270">
        <f>'SO01 2017002577 Pol'!BE172</f>
        <v>0</v>
      </c>
    </row>
    <row r="18" spans="1:256" s="1" customFormat="1" ht="13.5" thickBot="1" x14ac:dyDescent="0.25">
      <c r="A18" s="267" t="str">
        <f>'SO01 2017002577 Pol'!B173</f>
        <v>D96</v>
      </c>
      <c r="B18" s="59" t="str">
        <f>'SO01 2017002577 Pol'!C173</f>
        <v>Přesuny suti a vybouraných hmot</v>
      </c>
      <c r="D18" s="186"/>
      <c r="E18" s="268">
        <f>'SO01 2017002577 Pol'!BA180</f>
        <v>0</v>
      </c>
      <c r="F18" s="269">
        <f>'SO01 2017002577 Pol'!BB180</f>
        <v>0</v>
      </c>
      <c r="G18" s="269">
        <f>'SO01 2017002577 Pol'!BC180</f>
        <v>0</v>
      </c>
      <c r="H18" s="269">
        <f>'SO01 2017002577 Pol'!BD180</f>
        <v>0</v>
      </c>
      <c r="I18" s="270">
        <f>'SO01 2017002577 Pol'!BE180</f>
        <v>0</v>
      </c>
    </row>
    <row r="19" spans="1:256" ht="13.5" thickBot="1" x14ac:dyDescent="0.25">
      <c r="A19" s="371"/>
      <c r="B19" s="372" t="s">
        <v>79</v>
      </c>
      <c r="C19" s="372"/>
      <c r="D19" s="373"/>
      <c r="E19" s="374">
        <f>SUM(E7:E18)</f>
        <v>0</v>
      </c>
      <c r="F19" s="375">
        <f>SUM(F7:F18)</f>
        <v>0</v>
      </c>
      <c r="G19" s="375">
        <f>SUM(G7:G18)</f>
        <v>0</v>
      </c>
      <c r="H19" s="375">
        <f>SUM(H7:H18)</f>
        <v>0</v>
      </c>
      <c r="I19" s="376">
        <f>SUM(I7:I18)</f>
        <v>0</v>
      </c>
      <c r="J19" s="377"/>
      <c r="K19" s="377"/>
      <c r="L19" s="377"/>
      <c r="M19" s="377"/>
      <c r="N19" s="377"/>
      <c r="O19" s="377"/>
      <c r="P19" s="377"/>
      <c r="Q19" s="377"/>
      <c r="R19" s="377"/>
      <c r="S19" s="377"/>
      <c r="T19" s="377"/>
      <c r="U19" s="377"/>
      <c r="V19" s="377"/>
      <c r="W19" s="377"/>
      <c r="X19" s="377"/>
      <c r="Y19" s="377"/>
      <c r="Z19" s="377"/>
      <c r="AA19" s="377"/>
      <c r="AB19" s="377"/>
      <c r="AC19" s="377"/>
      <c r="AD19" s="377"/>
      <c r="AE19" s="377"/>
      <c r="AF19" s="377"/>
      <c r="AG19" s="377"/>
      <c r="AH19" s="377"/>
      <c r="AI19" s="377"/>
      <c r="AJ19" s="377"/>
      <c r="AK19" s="377"/>
      <c r="AL19" s="377"/>
      <c r="AM19" s="377"/>
      <c r="AN19" s="377"/>
      <c r="AO19" s="377"/>
      <c r="AP19" s="377"/>
      <c r="AQ19" s="377"/>
      <c r="AR19" s="377"/>
      <c r="AS19" s="377"/>
      <c r="AT19" s="377"/>
      <c r="AU19" s="377"/>
      <c r="AV19" s="377"/>
      <c r="AW19" s="377"/>
      <c r="AX19" s="377"/>
      <c r="AY19" s="377"/>
      <c r="AZ19" s="377"/>
      <c r="BA19" s="377"/>
      <c r="BB19" s="377"/>
      <c r="BC19" s="377"/>
      <c r="BD19" s="377"/>
      <c r="BE19" s="377"/>
      <c r="BF19" s="377"/>
      <c r="BG19" s="377"/>
      <c r="BH19" s="377"/>
      <c r="BI19" s="377"/>
      <c r="BJ19" s="377"/>
      <c r="BK19" s="377"/>
      <c r="BL19" s="377"/>
      <c r="BM19" s="377"/>
      <c r="BN19" s="377"/>
      <c r="BO19" s="377"/>
      <c r="BP19" s="377"/>
      <c r="BQ19" s="377"/>
      <c r="BR19" s="377"/>
      <c r="BS19" s="377"/>
      <c r="BT19" s="377"/>
      <c r="BU19" s="377"/>
      <c r="BV19" s="377"/>
      <c r="BW19" s="377"/>
      <c r="BX19" s="377"/>
      <c r="BY19" s="377"/>
      <c r="BZ19" s="377"/>
      <c r="CA19" s="377"/>
      <c r="CB19" s="377"/>
      <c r="CC19" s="377"/>
      <c r="CD19" s="377"/>
      <c r="CE19" s="377"/>
      <c r="CF19" s="377"/>
      <c r="CG19" s="377"/>
      <c r="CH19" s="377"/>
      <c r="CI19" s="377"/>
      <c r="CJ19" s="377"/>
      <c r="CK19" s="377"/>
      <c r="CL19" s="377"/>
      <c r="CM19" s="377"/>
      <c r="CN19" s="377"/>
      <c r="CO19" s="377"/>
      <c r="CP19" s="377"/>
      <c r="CQ19" s="377"/>
      <c r="CR19" s="377"/>
      <c r="CS19" s="377"/>
      <c r="CT19" s="377"/>
      <c r="CU19" s="377"/>
      <c r="CV19" s="377"/>
      <c r="CW19" s="377"/>
      <c r="CX19" s="377"/>
      <c r="CY19" s="377"/>
      <c r="CZ19" s="377"/>
      <c r="DA19" s="377"/>
      <c r="DB19" s="377"/>
      <c r="DC19" s="377"/>
      <c r="DD19" s="377"/>
      <c r="DE19" s="377"/>
      <c r="DF19" s="377"/>
      <c r="DG19" s="377"/>
      <c r="DH19" s="377"/>
      <c r="DI19" s="377"/>
      <c r="DJ19" s="377"/>
      <c r="DK19" s="377"/>
      <c r="DL19" s="377"/>
      <c r="DM19" s="377"/>
      <c r="DN19" s="377"/>
      <c r="DO19" s="377"/>
      <c r="DP19" s="377"/>
      <c r="DQ19" s="377"/>
      <c r="DR19" s="377"/>
      <c r="DS19" s="377"/>
      <c r="DT19" s="377"/>
      <c r="DU19" s="377"/>
      <c r="DV19" s="377"/>
      <c r="DW19" s="377"/>
      <c r="DX19" s="377"/>
      <c r="DY19" s="377"/>
      <c r="DZ19" s="377"/>
      <c r="EA19" s="377"/>
      <c r="EB19" s="377"/>
      <c r="EC19" s="377"/>
      <c r="ED19" s="377"/>
      <c r="EE19" s="377"/>
      <c r="EF19" s="377"/>
      <c r="EG19" s="377"/>
      <c r="EH19" s="377"/>
      <c r="EI19" s="377"/>
      <c r="EJ19" s="377"/>
      <c r="EK19" s="377"/>
      <c r="EL19" s="377"/>
      <c r="EM19" s="377"/>
      <c r="EN19" s="377"/>
      <c r="EO19" s="377"/>
      <c r="EP19" s="377"/>
      <c r="EQ19" s="377"/>
      <c r="ER19" s="377"/>
      <c r="ES19" s="377"/>
      <c r="ET19" s="377"/>
      <c r="EU19" s="377"/>
      <c r="EV19" s="377"/>
      <c r="EW19" s="377"/>
      <c r="EX19" s="377"/>
      <c r="EY19" s="377"/>
      <c r="EZ19" s="377"/>
      <c r="FA19" s="377"/>
      <c r="FB19" s="377"/>
      <c r="FC19" s="377"/>
      <c r="FD19" s="377"/>
      <c r="FE19" s="377"/>
      <c r="FF19" s="377"/>
      <c r="FG19" s="377"/>
      <c r="FH19" s="377"/>
      <c r="FI19" s="377"/>
      <c r="FJ19" s="377"/>
      <c r="FK19" s="377"/>
      <c r="FL19" s="377"/>
      <c r="FM19" s="377"/>
      <c r="FN19" s="377"/>
      <c r="FO19" s="377"/>
      <c r="FP19" s="377"/>
      <c r="FQ19" s="377"/>
      <c r="FR19" s="377"/>
      <c r="FS19" s="377"/>
      <c r="FT19" s="377"/>
      <c r="FU19" s="377"/>
      <c r="FV19" s="377"/>
      <c r="FW19" s="377"/>
      <c r="FX19" s="377"/>
      <c r="FY19" s="377"/>
      <c r="FZ19" s="377"/>
      <c r="GA19" s="377"/>
      <c r="GB19" s="377"/>
      <c r="GC19" s="377"/>
      <c r="GD19" s="377"/>
      <c r="GE19" s="377"/>
      <c r="GF19" s="377"/>
      <c r="GG19" s="377"/>
      <c r="GH19" s="377"/>
      <c r="GI19" s="377"/>
      <c r="GJ19" s="377"/>
      <c r="GK19" s="377"/>
      <c r="GL19" s="377"/>
      <c r="GM19" s="377"/>
      <c r="GN19" s="377"/>
      <c r="GO19" s="377"/>
      <c r="GP19" s="377"/>
      <c r="GQ19" s="377"/>
      <c r="GR19" s="377"/>
      <c r="GS19" s="377"/>
      <c r="GT19" s="377"/>
      <c r="GU19" s="377"/>
      <c r="GV19" s="377"/>
      <c r="GW19" s="377"/>
      <c r="GX19" s="377"/>
      <c r="GY19" s="377"/>
      <c r="GZ19" s="377"/>
      <c r="HA19" s="377"/>
      <c r="HB19" s="377"/>
      <c r="HC19" s="377"/>
      <c r="HD19" s="377"/>
      <c r="HE19" s="377"/>
      <c r="HF19" s="377"/>
      <c r="HG19" s="377"/>
      <c r="HH19" s="377"/>
      <c r="HI19" s="377"/>
      <c r="HJ19" s="377"/>
      <c r="HK19" s="377"/>
      <c r="HL19" s="377"/>
      <c r="HM19" s="377"/>
      <c r="HN19" s="377"/>
      <c r="HO19" s="377"/>
      <c r="HP19" s="377"/>
      <c r="HQ19" s="377"/>
      <c r="HR19" s="377"/>
      <c r="HS19" s="377"/>
      <c r="HT19" s="377"/>
      <c r="HU19" s="377"/>
      <c r="HV19" s="377"/>
      <c r="HW19" s="377"/>
      <c r="HX19" s="377"/>
      <c r="HY19" s="377"/>
      <c r="HZ19" s="377"/>
      <c r="IA19" s="377"/>
      <c r="IB19" s="377"/>
      <c r="IC19" s="377"/>
      <c r="ID19" s="377"/>
      <c r="IE19" s="377"/>
      <c r="IF19" s="377"/>
      <c r="IG19" s="377"/>
      <c r="IH19" s="377"/>
      <c r="II19" s="377"/>
      <c r="IJ19" s="377"/>
      <c r="IK19" s="377"/>
      <c r="IL19" s="377"/>
      <c r="IM19" s="377"/>
      <c r="IN19" s="377"/>
      <c r="IO19" s="377"/>
      <c r="IP19" s="377"/>
      <c r="IQ19" s="377"/>
      <c r="IR19" s="377"/>
      <c r="IS19" s="377"/>
      <c r="IT19" s="377"/>
      <c r="IU19" s="377"/>
      <c r="IV19" s="377"/>
    </row>
    <row r="21" spans="1:256" ht="18" x14ac:dyDescent="0.25">
      <c r="A21" s="362" t="s">
        <v>80</v>
      </c>
      <c r="B21" s="362"/>
      <c r="C21" s="362"/>
      <c r="D21" s="362"/>
      <c r="E21" s="362"/>
      <c r="F21" s="362"/>
      <c r="G21" s="378"/>
      <c r="H21" s="362"/>
      <c r="I21" s="362"/>
      <c r="BA21" s="300"/>
      <c r="BB21" s="300"/>
      <c r="BC21" s="300"/>
      <c r="BD21" s="300"/>
      <c r="BE21" s="300"/>
    </row>
    <row r="22" spans="1:256" ht="13.5" thickBot="1" x14ac:dyDescent="0.25"/>
    <row r="23" spans="1:256" x14ac:dyDescent="0.2">
      <c r="A23" s="329" t="s">
        <v>81</v>
      </c>
      <c r="B23" s="330"/>
      <c r="C23" s="330"/>
      <c r="D23" s="379"/>
      <c r="E23" s="380" t="s">
        <v>82</v>
      </c>
      <c r="F23" s="381" t="s">
        <v>12</v>
      </c>
      <c r="G23" s="382" t="s">
        <v>83</v>
      </c>
      <c r="H23" s="383"/>
      <c r="I23" s="384" t="s">
        <v>82</v>
      </c>
    </row>
    <row r="24" spans="1:256" x14ac:dyDescent="0.2">
      <c r="A24" s="323" t="s">
        <v>1051</v>
      </c>
      <c r="B24" s="314"/>
      <c r="C24" s="314"/>
      <c r="D24" s="385"/>
      <c r="E24" s="386"/>
      <c r="F24" s="387"/>
      <c r="G24" s="388">
        <v>0</v>
      </c>
      <c r="H24" s="389"/>
      <c r="I24" s="390">
        <f t="shared" ref="I24:I31" si="0">E24+F24*G24/100</f>
        <v>0</v>
      </c>
      <c r="BA24" s="273">
        <v>0</v>
      </c>
    </row>
    <row r="25" spans="1:256" x14ac:dyDescent="0.2">
      <c r="A25" s="323" t="s">
        <v>1052</v>
      </c>
      <c r="B25" s="314"/>
      <c r="C25" s="314"/>
      <c r="D25" s="385"/>
      <c r="E25" s="386"/>
      <c r="F25" s="387"/>
      <c r="G25" s="388">
        <v>0</v>
      </c>
      <c r="H25" s="389"/>
      <c r="I25" s="390">
        <f t="shared" si="0"/>
        <v>0</v>
      </c>
      <c r="BA25" s="273">
        <v>0</v>
      </c>
    </row>
    <row r="26" spans="1:256" x14ac:dyDescent="0.2">
      <c r="A26" s="323" t="s">
        <v>827</v>
      </c>
      <c r="B26" s="314"/>
      <c r="C26" s="314"/>
      <c r="D26" s="385"/>
      <c r="E26" s="386"/>
      <c r="F26" s="387"/>
      <c r="G26" s="388">
        <v>0</v>
      </c>
      <c r="H26" s="389"/>
      <c r="I26" s="390">
        <f t="shared" si="0"/>
        <v>0</v>
      </c>
      <c r="BA26" s="273">
        <v>0</v>
      </c>
    </row>
    <row r="27" spans="1:256" x14ac:dyDescent="0.2">
      <c r="A27" s="323" t="s">
        <v>828</v>
      </c>
      <c r="B27" s="314"/>
      <c r="C27" s="314"/>
      <c r="D27" s="385"/>
      <c r="E27" s="386"/>
      <c r="F27" s="387"/>
      <c r="G27" s="388">
        <v>0</v>
      </c>
      <c r="H27" s="389"/>
      <c r="I27" s="390">
        <f t="shared" si="0"/>
        <v>0</v>
      </c>
      <c r="BA27" s="273">
        <v>0</v>
      </c>
    </row>
    <row r="28" spans="1:256" x14ac:dyDescent="0.2">
      <c r="A28" s="323" t="s">
        <v>829</v>
      </c>
      <c r="B28" s="314"/>
      <c r="C28" s="314"/>
      <c r="D28" s="385"/>
      <c r="E28" s="386"/>
      <c r="F28" s="387"/>
      <c r="G28" s="388">
        <v>0</v>
      </c>
      <c r="H28" s="389"/>
      <c r="I28" s="390">
        <f t="shared" si="0"/>
        <v>0</v>
      </c>
      <c r="BA28" s="273">
        <v>1</v>
      </c>
    </row>
    <row r="29" spans="1:256" x14ac:dyDescent="0.2">
      <c r="A29" s="323" t="s">
        <v>830</v>
      </c>
      <c r="B29" s="314"/>
      <c r="C29" s="314"/>
      <c r="D29" s="385"/>
      <c r="E29" s="386"/>
      <c r="F29" s="387"/>
      <c r="G29" s="388">
        <v>0</v>
      </c>
      <c r="H29" s="389"/>
      <c r="I29" s="390">
        <f t="shared" si="0"/>
        <v>0</v>
      </c>
      <c r="BA29" s="273">
        <v>1</v>
      </c>
    </row>
    <row r="30" spans="1:256" x14ac:dyDescent="0.2">
      <c r="A30" s="323" t="s">
        <v>1053</v>
      </c>
      <c r="B30" s="314"/>
      <c r="C30" s="314"/>
      <c r="D30" s="385"/>
      <c r="E30" s="386"/>
      <c r="F30" s="387"/>
      <c r="G30" s="388">
        <v>0</v>
      </c>
      <c r="H30" s="389"/>
      <c r="I30" s="390">
        <f t="shared" si="0"/>
        <v>0</v>
      </c>
      <c r="BA30" s="273">
        <v>2</v>
      </c>
    </row>
    <row r="31" spans="1:256" x14ac:dyDescent="0.2">
      <c r="A31" s="323" t="s">
        <v>832</v>
      </c>
      <c r="B31" s="314"/>
      <c r="C31" s="314"/>
      <c r="D31" s="385"/>
      <c r="E31" s="386"/>
      <c r="F31" s="387"/>
      <c r="G31" s="388">
        <v>0</v>
      </c>
      <c r="H31" s="389"/>
      <c r="I31" s="390">
        <f t="shared" si="0"/>
        <v>0</v>
      </c>
      <c r="BA31" s="273">
        <v>2</v>
      </c>
    </row>
    <row r="32" spans="1:256" ht="13.5" thickBot="1" x14ac:dyDescent="0.25">
      <c r="A32" s="391"/>
      <c r="B32" s="392" t="s">
        <v>84</v>
      </c>
      <c r="C32" s="393"/>
      <c r="D32" s="394"/>
      <c r="E32" s="395"/>
      <c r="F32" s="396"/>
      <c r="G32" s="396"/>
      <c r="H32" s="512">
        <f>SUM(I24:I31)</f>
        <v>0</v>
      </c>
      <c r="I32" s="513"/>
    </row>
    <row r="34" spans="2:9" x14ac:dyDescent="0.2">
      <c r="B34" s="377"/>
      <c r="F34" s="397"/>
      <c r="G34" s="398"/>
      <c r="H34" s="398"/>
      <c r="I34" s="399"/>
    </row>
    <row r="35" spans="2:9" x14ac:dyDescent="0.2">
      <c r="F35" s="397"/>
      <c r="G35" s="398"/>
      <c r="H35" s="398"/>
      <c r="I35" s="399"/>
    </row>
    <row r="36" spans="2:9" x14ac:dyDescent="0.2">
      <c r="F36" s="397"/>
      <c r="G36" s="398"/>
      <c r="H36" s="398"/>
      <c r="I36" s="399"/>
    </row>
    <row r="37" spans="2:9" x14ac:dyDescent="0.2">
      <c r="F37" s="397"/>
      <c r="G37" s="398"/>
      <c r="H37" s="398"/>
      <c r="I37" s="399"/>
    </row>
    <row r="38" spans="2:9" x14ac:dyDescent="0.2">
      <c r="F38" s="397"/>
      <c r="G38" s="398"/>
      <c r="H38" s="398"/>
      <c r="I38" s="399"/>
    </row>
    <row r="39" spans="2:9" x14ac:dyDescent="0.2">
      <c r="F39" s="397"/>
      <c r="G39" s="398"/>
      <c r="H39" s="398"/>
      <c r="I39" s="399"/>
    </row>
    <row r="40" spans="2:9" x14ac:dyDescent="0.2">
      <c r="F40" s="397"/>
      <c r="G40" s="398"/>
      <c r="H40" s="398"/>
      <c r="I40" s="399"/>
    </row>
    <row r="41" spans="2:9" x14ac:dyDescent="0.2">
      <c r="F41" s="397"/>
      <c r="G41" s="398"/>
      <c r="H41" s="398"/>
      <c r="I41" s="399"/>
    </row>
    <row r="42" spans="2:9" x14ac:dyDescent="0.2">
      <c r="F42" s="397"/>
      <c r="G42" s="398"/>
      <c r="H42" s="398"/>
      <c r="I42" s="399"/>
    </row>
    <row r="43" spans="2:9" x14ac:dyDescent="0.2">
      <c r="F43" s="397"/>
      <c r="G43" s="398"/>
      <c r="H43" s="398"/>
      <c r="I43" s="399"/>
    </row>
    <row r="44" spans="2:9" x14ac:dyDescent="0.2">
      <c r="F44" s="397"/>
      <c r="G44" s="398"/>
      <c r="H44" s="398"/>
      <c r="I44" s="399"/>
    </row>
    <row r="45" spans="2:9" x14ac:dyDescent="0.2">
      <c r="F45" s="397"/>
      <c r="G45" s="398"/>
      <c r="H45" s="398"/>
      <c r="I45" s="399"/>
    </row>
    <row r="46" spans="2:9" x14ac:dyDescent="0.2">
      <c r="F46" s="397"/>
      <c r="G46" s="398"/>
      <c r="H46" s="398"/>
      <c r="I46" s="399"/>
    </row>
    <row r="47" spans="2:9" x14ac:dyDescent="0.2">
      <c r="F47" s="397"/>
      <c r="G47" s="398"/>
      <c r="H47" s="398"/>
      <c r="I47" s="399"/>
    </row>
    <row r="48" spans="2:9" x14ac:dyDescent="0.2">
      <c r="F48" s="397"/>
      <c r="G48" s="398"/>
      <c r="H48" s="398"/>
      <c r="I48" s="399"/>
    </row>
    <row r="49" spans="6:9" x14ac:dyDescent="0.2">
      <c r="F49" s="397"/>
      <c r="G49" s="398"/>
      <c r="H49" s="398"/>
      <c r="I49" s="399"/>
    </row>
    <row r="50" spans="6:9" x14ac:dyDescent="0.2">
      <c r="F50" s="397"/>
      <c r="G50" s="398"/>
      <c r="H50" s="398"/>
      <c r="I50" s="399"/>
    </row>
    <row r="51" spans="6:9" x14ac:dyDescent="0.2">
      <c r="F51" s="397"/>
      <c r="G51" s="398"/>
      <c r="H51" s="398"/>
      <c r="I51" s="399"/>
    </row>
    <row r="52" spans="6:9" x14ac:dyDescent="0.2">
      <c r="F52" s="397"/>
      <c r="G52" s="398"/>
      <c r="H52" s="398"/>
      <c r="I52" s="399"/>
    </row>
    <row r="53" spans="6:9" x14ac:dyDescent="0.2">
      <c r="F53" s="397"/>
      <c r="G53" s="398"/>
      <c r="H53" s="398"/>
      <c r="I53" s="399"/>
    </row>
    <row r="54" spans="6:9" x14ac:dyDescent="0.2">
      <c r="F54" s="397"/>
      <c r="G54" s="398"/>
      <c r="H54" s="398"/>
      <c r="I54" s="399"/>
    </row>
    <row r="55" spans="6:9" x14ac:dyDescent="0.2">
      <c r="F55" s="397"/>
      <c r="G55" s="398"/>
      <c r="H55" s="398"/>
      <c r="I55" s="399"/>
    </row>
    <row r="56" spans="6:9" x14ac:dyDescent="0.2">
      <c r="F56" s="397"/>
      <c r="G56" s="398"/>
      <c r="H56" s="398"/>
      <c r="I56" s="399"/>
    </row>
    <row r="57" spans="6:9" x14ac:dyDescent="0.2">
      <c r="F57" s="397"/>
      <c r="G57" s="398"/>
      <c r="H57" s="398"/>
      <c r="I57" s="399"/>
    </row>
    <row r="58" spans="6:9" x14ac:dyDescent="0.2">
      <c r="F58" s="397"/>
      <c r="G58" s="398"/>
      <c r="H58" s="398"/>
      <c r="I58" s="399"/>
    </row>
    <row r="59" spans="6:9" x14ac:dyDescent="0.2">
      <c r="F59" s="397"/>
      <c r="G59" s="398"/>
      <c r="H59" s="398"/>
      <c r="I59" s="399"/>
    </row>
    <row r="60" spans="6:9" x14ac:dyDescent="0.2">
      <c r="F60" s="397"/>
      <c r="G60" s="398"/>
      <c r="H60" s="398"/>
      <c r="I60" s="399"/>
    </row>
    <row r="61" spans="6:9" x14ac:dyDescent="0.2">
      <c r="F61" s="397"/>
      <c r="G61" s="398"/>
      <c r="H61" s="398"/>
      <c r="I61" s="399"/>
    </row>
    <row r="62" spans="6:9" x14ac:dyDescent="0.2">
      <c r="F62" s="397"/>
      <c r="G62" s="398"/>
      <c r="H62" s="398"/>
      <c r="I62" s="399"/>
    </row>
    <row r="63" spans="6:9" x14ac:dyDescent="0.2">
      <c r="F63" s="397"/>
      <c r="G63" s="398"/>
      <c r="H63" s="398"/>
      <c r="I63" s="399"/>
    </row>
    <row r="64" spans="6:9" x14ac:dyDescent="0.2">
      <c r="F64" s="397"/>
      <c r="G64" s="398"/>
      <c r="H64" s="398"/>
      <c r="I64" s="399"/>
    </row>
    <row r="65" spans="6:9" x14ac:dyDescent="0.2">
      <c r="F65" s="397"/>
      <c r="G65" s="398"/>
      <c r="H65" s="398"/>
      <c r="I65" s="399"/>
    </row>
    <row r="66" spans="6:9" x14ac:dyDescent="0.2">
      <c r="F66" s="397"/>
      <c r="G66" s="398"/>
      <c r="H66" s="398"/>
      <c r="I66" s="399"/>
    </row>
    <row r="67" spans="6:9" x14ac:dyDescent="0.2">
      <c r="F67" s="397"/>
      <c r="G67" s="398"/>
      <c r="H67" s="398"/>
      <c r="I67" s="399"/>
    </row>
    <row r="68" spans="6:9" x14ac:dyDescent="0.2">
      <c r="F68" s="397"/>
      <c r="G68" s="398"/>
      <c r="H68" s="398"/>
      <c r="I68" s="399"/>
    </row>
    <row r="69" spans="6:9" x14ac:dyDescent="0.2">
      <c r="F69" s="397"/>
      <c r="G69" s="398"/>
      <c r="H69" s="398"/>
      <c r="I69" s="399"/>
    </row>
    <row r="70" spans="6:9" x14ac:dyDescent="0.2">
      <c r="F70" s="397"/>
      <c r="G70" s="398"/>
      <c r="H70" s="398"/>
      <c r="I70" s="399"/>
    </row>
    <row r="71" spans="6:9" x14ac:dyDescent="0.2">
      <c r="F71" s="397"/>
      <c r="G71" s="398"/>
      <c r="H71" s="398"/>
      <c r="I71" s="399"/>
    </row>
    <row r="72" spans="6:9" x14ac:dyDescent="0.2">
      <c r="F72" s="397"/>
      <c r="G72" s="398"/>
      <c r="H72" s="398"/>
      <c r="I72" s="399"/>
    </row>
    <row r="73" spans="6:9" x14ac:dyDescent="0.2">
      <c r="F73" s="397"/>
      <c r="G73" s="398"/>
      <c r="H73" s="398"/>
      <c r="I73" s="399"/>
    </row>
    <row r="74" spans="6:9" x14ac:dyDescent="0.2">
      <c r="F74" s="397"/>
      <c r="G74" s="398"/>
      <c r="H74" s="398"/>
      <c r="I74" s="399"/>
    </row>
    <row r="75" spans="6:9" x14ac:dyDescent="0.2">
      <c r="F75" s="397"/>
      <c r="G75" s="398"/>
      <c r="H75" s="398"/>
      <c r="I75" s="399"/>
    </row>
    <row r="76" spans="6:9" x14ac:dyDescent="0.2">
      <c r="F76" s="397"/>
      <c r="G76" s="398"/>
      <c r="H76" s="398"/>
      <c r="I76" s="399"/>
    </row>
    <row r="77" spans="6:9" x14ac:dyDescent="0.2">
      <c r="F77" s="397"/>
      <c r="G77" s="398"/>
      <c r="H77" s="398"/>
      <c r="I77" s="399"/>
    </row>
    <row r="78" spans="6:9" x14ac:dyDescent="0.2">
      <c r="F78" s="397"/>
      <c r="G78" s="398"/>
      <c r="H78" s="398"/>
      <c r="I78" s="399"/>
    </row>
    <row r="79" spans="6:9" x14ac:dyDescent="0.2">
      <c r="F79" s="397"/>
      <c r="G79" s="398"/>
      <c r="H79" s="398"/>
      <c r="I79" s="399"/>
    </row>
    <row r="80" spans="6:9" x14ac:dyDescent="0.2">
      <c r="F80" s="397"/>
      <c r="G80" s="398"/>
      <c r="H80" s="398"/>
      <c r="I80" s="399"/>
    </row>
    <row r="81" spans="6:9" x14ac:dyDescent="0.2">
      <c r="F81" s="397"/>
      <c r="G81" s="398"/>
      <c r="H81" s="398"/>
      <c r="I81" s="399"/>
    </row>
    <row r="82" spans="6:9" x14ac:dyDescent="0.2">
      <c r="F82" s="397"/>
      <c r="G82" s="398"/>
      <c r="H82" s="398"/>
      <c r="I82" s="399"/>
    </row>
    <row r="83" spans="6:9" x14ac:dyDescent="0.2">
      <c r="F83" s="397"/>
      <c r="G83" s="398"/>
      <c r="H83" s="398"/>
      <c r="I83" s="399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3F988-8AAE-44FA-9AA8-5F8F4FBDA6BC}">
  <sheetPr codeName="List3"/>
  <dimension ref="A1:CB241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400" customWidth="1"/>
    <col min="2" max="2" width="11.5703125" style="400" customWidth="1"/>
    <col min="3" max="3" width="40.42578125" style="400" customWidth="1"/>
    <col min="4" max="4" width="5.5703125" style="400" customWidth="1"/>
    <col min="5" max="5" width="8.5703125" style="408" customWidth="1"/>
    <col min="6" max="6" width="9.85546875" style="400" customWidth="1"/>
    <col min="7" max="7" width="13.85546875" style="400" customWidth="1"/>
    <col min="8" max="8" width="11.7109375" style="400" customWidth="1"/>
    <col min="9" max="9" width="11.5703125" style="400" customWidth="1"/>
    <col min="10" max="10" width="11" style="400" customWidth="1"/>
    <col min="11" max="11" width="10.42578125" style="400" customWidth="1"/>
    <col min="12" max="12" width="75.42578125" style="400" customWidth="1"/>
    <col min="13" max="13" width="45.28515625" style="400" customWidth="1"/>
    <col min="14" max="256" width="9.140625" style="400"/>
    <col min="257" max="257" width="4.42578125" style="400" customWidth="1"/>
    <col min="258" max="258" width="11.5703125" style="400" customWidth="1"/>
    <col min="259" max="259" width="40.42578125" style="400" customWidth="1"/>
    <col min="260" max="260" width="5.5703125" style="400" customWidth="1"/>
    <col min="261" max="261" width="8.5703125" style="400" customWidth="1"/>
    <col min="262" max="262" width="9.85546875" style="400" customWidth="1"/>
    <col min="263" max="263" width="13.85546875" style="400" customWidth="1"/>
    <col min="264" max="264" width="11.7109375" style="400" customWidth="1"/>
    <col min="265" max="265" width="11.5703125" style="400" customWidth="1"/>
    <col min="266" max="266" width="11" style="400" customWidth="1"/>
    <col min="267" max="267" width="10.42578125" style="400" customWidth="1"/>
    <col min="268" max="268" width="75.42578125" style="400" customWidth="1"/>
    <col min="269" max="269" width="45.28515625" style="400" customWidth="1"/>
    <col min="270" max="512" width="9.140625" style="400"/>
    <col min="513" max="513" width="4.42578125" style="400" customWidth="1"/>
    <col min="514" max="514" width="11.5703125" style="400" customWidth="1"/>
    <col min="515" max="515" width="40.42578125" style="400" customWidth="1"/>
    <col min="516" max="516" width="5.5703125" style="400" customWidth="1"/>
    <col min="517" max="517" width="8.5703125" style="400" customWidth="1"/>
    <col min="518" max="518" width="9.85546875" style="400" customWidth="1"/>
    <col min="519" max="519" width="13.85546875" style="400" customWidth="1"/>
    <col min="520" max="520" width="11.7109375" style="400" customWidth="1"/>
    <col min="521" max="521" width="11.5703125" style="400" customWidth="1"/>
    <col min="522" max="522" width="11" style="400" customWidth="1"/>
    <col min="523" max="523" width="10.42578125" style="400" customWidth="1"/>
    <col min="524" max="524" width="75.42578125" style="400" customWidth="1"/>
    <col min="525" max="525" width="45.28515625" style="400" customWidth="1"/>
    <col min="526" max="768" width="9.140625" style="400"/>
    <col min="769" max="769" width="4.42578125" style="400" customWidth="1"/>
    <col min="770" max="770" width="11.5703125" style="400" customWidth="1"/>
    <col min="771" max="771" width="40.42578125" style="400" customWidth="1"/>
    <col min="772" max="772" width="5.5703125" style="400" customWidth="1"/>
    <col min="773" max="773" width="8.5703125" style="400" customWidth="1"/>
    <col min="774" max="774" width="9.85546875" style="400" customWidth="1"/>
    <col min="775" max="775" width="13.85546875" style="400" customWidth="1"/>
    <col min="776" max="776" width="11.7109375" style="400" customWidth="1"/>
    <col min="777" max="777" width="11.5703125" style="400" customWidth="1"/>
    <col min="778" max="778" width="11" style="400" customWidth="1"/>
    <col min="779" max="779" width="10.42578125" style="400" customWidth="1"/>
    <col min="780" max="780" width="75.42578125" style="400" customWidth="1"/>
    <col min="781" max="781" width="45.28515625" style="400" customWidth="1"/>
    <col min="782" max="1024" width="9.140625" style="400"/>
    <col min="1025" max="1025" width="4.42578125" style="400" customWidth="1"/>
    <col min="1026" max="1026" width="11.5703125" style="400" customWidth="1"/>
    <col min="1027" max="1027" width="40.42578125" style="400" customWidth="1"/>
    <col min="1028" max="1028" width="5.5703125" style="400" customWidth="1"/>
    <col min="1029" max="1029" width="8.5703125" style="400" customWidth="1"/>
    <col min="1030" max="1030" width="9.85546875" style="400" customWidth="1"/>
    <col min="1031" max="1031" width="13.85546875" style="400" customWidth="1"/>
    <col min="1032" max="1032" width="11.7109375" style="400" customWidth="1"/>
    <col min="1033" max="1033" width="11.5703125" style="400" customWidth="1"/>
    <col min="1034" max="1034" width="11" style="400" customWidth="1"/>
    <col min="1035" max="1035" width="10.42578125" style="400" customWidth="1"/>
    <col min="1036" max="1036" width="75.42578125" style="400" customWidth="1"/>
    <col min="1037" max="1037" width="45.28515625" style="400" customWidth="1"/>
    <col min="1038" max="1280" width="9.140625" style="400"/>
    <col min="1281" max="1281" width="4.42578125" style="400" customWidth="1"/>
    <col min="1282" max="1282" width="11.5703125" style="400" customWidth="1"/>
    <col min="1283" max="1283" width="40.42578125" style="400" customWidth="1"/>
    <col min="1284" max="1284" width="5.5703125" style="400" customWidth="1"/>
    <col min="1285" max="1285" width="8.5703125" style="400" customWidth="1"/>
    <col min="1286" max="1286" width="9.85546875" style="400" customWidth="1"/>
    <col min="1287" max="1287" width="13.85546875" style="400" customWidth="1"/>
    <col min="1288" max="1288" width="11.7109375" style="400" customWidth="1"/>
    <col min="1289" max="1289" width="11.5703125" style="400" customWidth="1"/>
    <col min="1290" max="1290" width="11" style="400" customWidth="1"/>
    <col min="1291" max="1291" width="10.42578125" style="400" customWidth="1"/>
    <col min="1292" max="1292" width="75.42578125" style="400" customWidth="1"/>
    <col min="1293" max="1293" width="45.28515625" style="400" customWidth="1"/>
    <col min="1294" max="1536" width="9.140625" style="400"/>
    <col min="1537" max="1537" width="4.42578125" style="400" customWidth="1"/>
    <col min="1538" max="1538" width="11.5703125" style="400" customWidth="1"/>
    <col min="1539" max="1539" width="40.42578125" style="400" customWidth="1"/>
    <col min="1540" max="1540" width="5.5703125" style="400" customWidth="1"/>
    <col min="1541" max="1541" width="8.5703125" style="400" customWidth="1"/>
    <col min="1542" max="1542" width="9.85546875" style="400" customWidth="1"/>
    <col min="1543" max="1543" width="13.85546875" style="400" customWidth="1"/>
    <col min="1544" max="1544" width="11.7109375" style="400" customWidth="1"/>
    <col min="1545" max="1545" width="11.5703125" style="400" customWidth="1"/>
    <col min="1546" max="1546" width="11" style="400" customWidth="1"/>
    <col min="1547" max="1547" width="10.42578125" style="400" customWidth="1"/>
    <col min="1548" max="1548" width="75.42578125" style="400" customWidth="1"/>
    <col min="1549" max="1549" width="45.28515625" style="400" customWidth="1"/>
    <col min="1550" max="1792" width="9.140625" style="400"/>
    <col min="1793" max="1793" width="4.42578125" style="400" customWidth="1"/>
    <col min="1794" max="1794" width="11.5703125" style="400" customWidth="1"/>
    <col min="1795" max="1795" width="40.42578125" style="400" customWidth="1"/>
    <col min="1796" max="1796" width="5.5703125" style="400" customWidth="1"/>
    <col min="1797" max="1797" width="8.5703125" style="400" customWidth="1"/>
    <col min="1798" max="1798" width="9.85546875" style="400" customWidth="1"/>
    <col min="1799" max="1799" width="13.85546875" style="400" customWidth="1"/>
    <col min="1800" max="1800" width="11.7109375" style="400" customWidth="1"/>
    <col min="1801" max="1801" width="11.5703125" style="400" customWidth="1"/>
    <col min="1802" max="1802" width="11" style="400" customWidth="1"/>
    <col min="1803" max="1803" width="10.42578125" style="400" customWidth="1"/>
    <col min="1804" max="1804" width="75.42578125" style="400" customWidth="1"/>
    <col min="1805" max="1805" width="45.28515625" style="400" customWidth="1"/>
    <col min="1806" max="2048" width="9.140625" style="400"/>
    <col min="2049" max="2049" width="4.42578125" style="400" customWidth="1"/>
    <col min="2050" max="2050" width="11.5703125" style="400" customWidth="1"/>
    <col min="2051" max="2051" width="40.42578125" style="400" customWidth="1"/>
    <col min="2052" max="2052" width="5.5703125" style="400" customWidth="1"/>
    <col min="2053" max="2053" width="8.5703125" style="400" customWidth="1"/>
    <col min="2054" max="2054" width="9.85546875" style="400" customWidth="1"/>
    <col min="2055" max="2055" width="13.85546875" style="400" customWidth="1"/>
    <col min="2056" max="2056" width="11.7109375" style="400" customWidth="1"/>
    <col min="2057" max="2057" width="11.5703125" style="400" customWidth="1"/>
    <col min="2058" max="2058" width="11" style="400" customWidth="1"/>
    <col min="2059" max="2059" width="10.42578125" style="400" customWidth="1"/>
    <col min="2060" max="2060" width="75.42578125" style="400" customWidth="1"/>
    <col min="2061" max="2061" width="45.28515625" style="400" customWidth="1"/>
    <col min="2062" max="2304" width="9.140625" style="400"/>
    <col min="2305" max="2305" width="4.42578125" style="400" customWidth="1"/>
    <col min="2306" max="2306" width="11.5703125" style="400" customWidth="1"/>
    <col min="2307" max="2307" width="40.42578125" style="400" customWidth="1"/>
    <col min="2308" max="2308" width="5.5703125" style="400" customWidth="1"/>
    <col min="2309" max="2309" width="8.5703125" style="400" customWidth="1"/>
    <col min="2310" max="2310" width="9.85546875" style="400" customWidth="1"/>
    <col min="2311" max="2311" width="13.85546875" style="400" customWidth="1"/>
    <col min="2312" max="2312" width="11.7109375" style="400" customWidth="1"/>
    <col min="2313" max="2313" width="11.5703125" style="400" customWidth="1"/>
    <col min="2314" max="2314" width="11" style="400" customWidth="1"/>
    <col min="2315" max="2315" width="10.42578125" style="400" customWidth="1"/>
    <col min="2316" max="2316" width="75.42578125" style="400" customWidth="1"/>
    <col min="2317" max="2317" width="45.28515625" style="400" customWidth="1"/>
    <col min="2318" max="2560" width="9.140625" style="400"/>
    <col min="2561" max="2561" width="4.42578125" style="400" customWidth="1"/>
    <col min="2562" max="2562" width="11.5703125" style="400" customWidth="1"/>
    <col min="2563" max="2563" width="40.42578125" style="400" customWidth="1"/>
    <col min="2564" max="2564" width="5.5703125" style="400" customWidth="1"/>
    <col min="2565" max="2565" width="8.5703125" style="400" customWidth="1"/>
    <col min="2566" max="2566" width="9.85546875" style="400" customWidth="1"/>
    <col min="2567" max="2567" width="13.85546875" style="400" customWidth="1"/>
    <col min="2568" max="2568" width="11.7109375" style="400" customWidth="1"/>
    <col min="2569" max="2569" width="11.5703125" style="400" customWidth="1"/>
    <col min="2570" max="2570" width="11" style="400" customWidth="1"/>
    <col min="2571" max="2571" width="10.42578125" style="400" customWidth="1"/>
    <col min="2572" max="2572" width="75.42578125" style="400" customWidth="1"/>
    <col min="2573" max="2573" width="45.28515625" style="400" customWidth="1"/>
    <col min="2574" max="2816" width="9.140625" style="400"/>
    <col min="2817" max="2817" width="4.42578125" style="400" customWidth="1"/>
    <col min="2818" max="2818" width="11.5703125" style="400" customWidth="1"/>
    <col min="2819" max="2819" width="40.42578125" style="400" customWidth="1"/>
    <col min="2820" max="2820" width="5.5703125" style="400" customWidth="1"/>
    <col min="2821" max="2821" width="8.5703125" style="400" customWidth="1"/>
    <col min="2822" max="2822" width="9.85546875" style="400" customWidth="1"/>
    <col min="2823" max="2823" width="13.85546875" style="400" customWidth="1"/>
    <col min="2824" max="2824" width="11.7109375" style="400" customWidth="1"/>
    <col min="2825" max="2825" width="11.5703125" style="400" customWidth="1"/>
    <col min="2826" max="2826" width="11" style="400" customWidth="1"/>
    <col min="2827" max="2827" width="10.42578125" style="400" customWidth="1"/>
    <col min="2828" max="2828" width="75.42578125" style="400" customWidth="1"/>
    <col min="2829" max="2829" width="45.28515625" style="400" customWidth="1"/>
    <col min="2830" max="3072" width="9.140625" style="400"/>
    <col min="3073" max="3073" width="4.42578125" style="400" customWidth="1"/>
    <col min="3074" max="3074" width="11.5703125" style="400" customWidth="1"/>
    <col min="3075" max="3075" width="40.42578125" style="400" customWidth="1"/>
    <col min="3076" max="3076" width="5.5703125" style="400" customWidth="1"/>
    <col min="3077" max="3077" width="8.5703125" style="400" customWidth="1"/>
    <col min="3078" max="3078" width="9.85546875" style="400" customWidth="1"/>
    <col min="3079" max="3079" width="13.85546875" style="400" customWidth="1"/>
    <col min="3080" max="3080" width="11.7109375" style="400" customWidth="1"/>
    <col min="3081" max="3081" width="11.5703125" style="400" customWidth="1"/>
    <col min="3082" max="3082" width="11" style="400" customWidth="1"/>
    <col min="3083" max="3083" width="10.42578125" style="400" customWidth="1"/>
    <col min="3084" max="3084" width="75.42578125" style="400" customWidth="1"/>
    <col min="3085" max="3085" width="45.28515625" style="400" customWidth="1"/>
    <col min="3086" max="3328" width="9.140625" style="400"/>
    <col min="3329" max="3329" width="4.42578125" style="400" customWidth="1"/>
    <col min="3330" max="3330" width="11.5703125" style="400" customWidth="1"/>
    <col min="3331" max="3331" width="40.42578125" style="400" customWidth="1"/>
    <col min="3332" max="3332" width="5.5703125" style="400" customWidth="1"/>
    <col min="3333" max="3333" width="8.5703125" style="400" customWidth="1"/>
    <col min="3334" max="3334" width="9.85546875" style="400" customWidth="1"/>
    <col min="3335" max="3335" width="13.85546875" style="400" customWidth="1"/>
    <col min="3336" max="3336" width="11.7109375" style="400" customWidth="1"/>
    <col min="3337" max="3337" width="11.5703125" style="400" customWidth="1"/>
    <col min="3338" max="3338" width="11" style="400" customWidth="1"/>
    <col min="3339" max="3339" width="10.42578125" style="400" customWidth="1"/>
    <col min="3340" max="3340" width="75.42578125" style="400" customWidth="1"/>
    <col min="3341" max="3341" width="45.28515625" style="400" customWidth="1"/>
    <col min="3342" max="3584" width="9.140625" style="400"/>
    <col min="3585" max="3585" width="4.42578125" style="400" customWidth="1"/>
    <col min="3586" max="3586" width="11.5703125" style="400" customWidth="1"/>
    <col min="3587" max="3587" width="40.42578125" style="400" customWidth="1"/>
    <col min="3588" max="3588" width="5.5703125" style="400" customWidth="1"/>
    <col min="3589" max="3589" width="8.5703125" style="400" customWidth="1"/>
    <col min="3590" max="3590" width="9.85546875" style="400" customWidth="1"/>
    <col min="3591" max="3591" width="13.85546875" style="400" customWidth="1"/>
    <col min="3592" max="3592" width="11.7109375" style="400" customWidth="1"/>
    <col min="3593" max="3593" width="11.5703125" style="400" customWidth="1"/>
    <col min="3594" max="3594" width="11" style="400" customWidth="1"/>
    <col min="3595" max="3595" width="10.42578125" style="400" customWidth="1"/>
    <col min="3596" max="3596" width="75.42578125" style="400" customWidth="1"/>
    <col min="3597" max="3597" width="45.28515625" style="400" customWidth="1"/>
    <col min="3598" max="3840" width="9.140625" style="400"/>
    <col min="3841" max="3841" width="4.42578125" style="400" customWidth="1"/>
    <col min="3842" max="3842" width="11.5703125" style="400" customWidth="1"/>
    <col min="3843" max="3843" width="40.42578125" style="400" customWidth="1"/>
    <col min="3844" max="3844" width="5.5703125" style="400" customWidth="1"/>
    <col min="3845" max="3845" width="8.5703125" style="400" customWidth="1"/>
    <col min="3846" max="3846" width="9.85546875" style="400" customWidth="1"/>
    <col min="3847" max="3847" width="13.85546875" style="400" customWidth="1"/>
    <col min="3848" max="3848" width="11.7109375" style="400" customWidth="1"/>
    <col min="3849" max="3849" width="11.5703125" style="400" customWidth="1"/>
    <col min="3850" max="3850" width="11" style="400" customWidth="1"/>
    <col min="3851" max="3851" width="10.42578125" style="400" customWidth="1"/>
    <col min="3852" max="3852" width="75.42578125" style="400" customWidth="1"/>
    <col min="3853" max="3853" width="45.28515625" style="400" customWidth="1"/>
    <col min="3854" max="4096" width="9.140625" style="400"/>
    <col min="4097" max="4097" width="4.42578125" style="400" customWidth="1"/>
    <col min="4098" max="4098" width="11.5703125" style="400" customWidth="1"/>
    <col min="4099" max="4099" width="40.42578125" style="400" customWidth="1"/>
    <col min="4100" max="4100" width="5.5703125" style="400" customWidth="1"/>
    <col min="4101" max="4101" width="8.5703125" style="400" customWidth="1"/>
    <col min="4102" max="4102" width="9.85546875" style="400" customWidth="1"/>
    <col min="4103" max="4103" width="13.85546875" style="400" customWidth="1"/>
    <col min="4104" max="4104" width="11.7109375" style="400" customWidth="1"/>
    <col min="4105" max="4105" width="11.5703125" style="400" customWidth="1"/>
    <col min="4106" max="4106" width="11" style="400" customWidth="1"/>
    <col min="4107" max="4107" width="10.42578125" style="400" customWidth="1"/>
    <col min="4108" max="4108" width="75.42578125" style="400" customWidth="1"/>
    <col min="4109" max="4109" width="45.28515625" style="400" customWidth="1"/>
    <col min="4110" max="4352" width="9.140625" style="400"/>
    <col min="4353" max="4353" width="4.42578125" style="400" customWidth="1"/>
    <col min="4354" max="4354" width="11.5703125" style="400" customWidth="1"/>
    <col min="4355" max="4355" width="40.42578125" style="400" customWidth="1"/>
    <col min="4356" max="4356" width="5.5703125" style="400" customWidth="1"/>
    <col min="4357" max="4357" width="8.5703125" style="400" customWidth="1"/>
    <col min="4358" max="4358" width="9.85546875" style="400" customWidth="1"/>
    <col min="4359" max="4359" width="13.85546875" style="400" customWidth="1"/>
    <col min="4360" max="4360" width="11.7109375" style="400" customWidth="1"/>
    <col min="4361" max="4361" width="11.5703125" style="400" customWidth="1"/>
    <col min="4362" max="4362" width="11" style="400" customWidth="1"/>
    <col min="4363" max="4363" width="10.42578125" style="400" customWidth="1"/>
    <col min="4364" max="4364" width="75.42578125" style="400" customWidth="1"/>
    <col min="4365" max="4365" width="45.28515625" style="400" customWidth="1"/>
    <col min="4366" max="4608" width="9.140625" style="400"/>
    <col min="4609" max="4609" width="4.42578125" style="400" customWidth="1"/>
    <col min="4610" max="4610" width="11.5703125" style="400" customWidth="1"/>
    <col min="4611" max="4611" width="40.42578125" style="400" customWidth="1"/>
    <col min="4612" max="4612" width="5.5703125" style="400" customWidth="1"/>
    <col min="4613" max="4613" width="8.5703125" style="400" customWidth="1"/>
    <col min="4614" max="4614" width="9.85546875" style="400" customWidth="1"/>
    <col min="4615" max="4615" width="13.85546875" style="400" customWidth="1"/>
    <col min="4616" max="4616" width="11.7109375" style="400" customWidth="1"/>
    <col min="4617" max="4617" width="11.5703125" style="400" customWidth="1"/>
    <col min="4618" max="4618" width="11" style="400" customWidth="1"/>
    <col min="4619" max="4619" width="10.42578125" style="400" customWidth="1"/>
    <col min="4620" max="4620" width="75.42578125" style="400" customWidth="1"/>
    <col min="4621" max="4621" width="45.28515625" style="400" customWidth="1"/>
    <col min="4622" max="4864" width="9.140625" style="400"/>
    <col min="4865" max="4865" width="4.42578125" style="400" customWidth="1"/>
    <col min="4866" max="4866" width="11.5703125" style="400" customWidth="1"/>
    <col min="4867" max="4867" width="40.42578125" style="400" customWidth="1"/>
    <col min="4868" max="4868" width="5.5703125" style="400" customWidth="1"/>
    <col min="4869" max="4869" width="8.5703125" style="400" customWidth="1"/>
    <col min="4870" max="4870" width="9.85546875" style="400" customWidth="1"/>
    <col min="4871" max="4871" width="13.85546875" style="400" customWidth="1"/>
    <col min="4872" max="4872" width="11.7109375" style="400" customWidth="1"/>
    <col min="4873" max="4873" width="11.5703125" style="400" customWidth="1"/>
    <col min="4874" max="4874" width="11" style="400" customWidth="1"/>
    <col min="4875" max="4875" width="10.42578125" style="400" customWidth="1"/>
    <col min="4876" max="4876" width="75.42578125" style="400" customWidth="1"/>
    <col min="4877" max="4877" width="45.28515625" style="400" customWidth="1"/>
    <col min="4878" max="5120" width="9.140625" style="400"/>
    <col min="5121" max="5121" width="4.42578125" style="400" customWidth="1"/>
    <col min="5122" max="5122" width="11.5703125" style="400" customWidth="1"/>
    <col min="5123" max="5123" width="40.42578125" style="400" customWidth="1"/>
    <col min="5124" max="5124" width="5.5703125" style="400" customWidth="1"/>
    <col min="5125" max="5125" width="8.5703125" style="400" customWidth="1"/>
    <col min="5126" max="5126" width="9.85546875" style="400" customWidth="1"/>
    <col min="5127" max="5127" width="13.85546875" style="400" customWidth="1"/>
    <col min="5128" max="5128" width="11.7109375" style="400" customWidth="1"/>
    <col min="5129" max="5129" width="11.5703125" style="400" customWidth="1"/>
    <col min="5130" max="5130" width="11" style="400" customWidth="1"/>
    <col min="5131" max="5131" width="10.42578125" style="400" customWidth="1"/>
    <col min="5132" max="5132" width="75.42578125" style="400" customWidth="1"/>
    <col min="5133" max="5133" width="45.28515625" style="400" customWidth="1"/>
    <col min="5134" max="5376" width="9.140625" style="400"/>
    <col min="5377" max="5377" width="4.42578125" style="400" customWidth="1"/>
    <col min="5378" max="5378" width="11.5703125" style="400" customWidth="1"/>
    <col min="5379" max="5379" width="40.42578125" style="400" customWidth="1"/>
    <col min="5380" max="5380" width="5.5703125" style="400" customWidth="1"/>
    <col min="5381" max="5381" width="8.5703125" style="400" customWidth="1"/>
    <col min="5382" max="5382" width="9.85546875" style="400" customWidth="1"/>
    <col min="5383" max="5383" width="13.85546875" style="400" customWidth="1"/>
    <col min="5384" max="5384" width="11.7109375" style="400" customWidth="1"/>
    <col min="5385" max="5385" width="11.5703125" style="400" customWidth="1"/>
    <col min="5386" max="5386" width="11" style="400" customWidth="1"/>
    <col min="5387" max="5387" width="10.42578125" style="400" customWidth="1"/>
    <col min="5388" max="5388" width="75.42578125" style="400" customWidth="1"/>
    <col min="5389" max="5389" width="45.28515625" style="400" customWidth="1"/>
    <col min="5390" max="5632" width="9.140625" style="400"/>
    <col min="5633" max="5633" width="4.42578125" style="400" customWidth="1"/>
    <col min="5634" max="5634" width="11.5703125" style="400" customWidth="1"/>
    <col min="5635" max="5635" width="40.42578125" style="400" customWidth="1"/>
    <col min="5636" max="5636" width="5.5703125" style="400" customWidth="1"/>
    <col min="5637" max="5637" width="8.5703125" style="400" customWidth="1"/>
    <col min="5638" max="5638" width="9.85546875" style="400" customWidth="1"/>
    <col min="5639" max="5639" width="13.85546875" style="400" customWidth="1"/>
    <col min="5640" max="5640" width="11.7109375" style="400" customWidth="1"/>
    <col min="5641" max="5641" width="11.5703125" style="400" customWidth="1"/>
    <col min="5642" max="5642" width="11" style="400" customWidth="1"/>
    <col min="5643" max="5643" width="10.42578125" style="400" customWidth="1"/>
    <col min="5644" max="5644" width="75.42578125" style="400" customWidth="1"/>
    <col min="5645" max="5645" width="45.28515625" style="400" customWidth="1"/>
    <col min="5646" max="5888" width="9.140625" style="400"/>
    <col min="5889" max="5889" width="4.42578125" style="400" customWidth="1"/>
    <col min="5890" max="5890" width="11.5703125" style="400" customWidth="1"/>
    <col min="5891" max="5891" width="40.42578125" style="400" customWidth="1"/>
    <col min="5892" max="5892" width="5.5703125" style="400" customWidth="1"/>
    <col min="5893" max="5893" width="8.5703125" style="400" customWidth="1"/>
    <col min="5894" max="5894" width="9.85546875" style="400" customWidth="1"/>
    <col min="5895" max="5895" width="13.85546875" style="400" customWidth="1"/>
    <col min="5896" max="5896" width="11.7109375" style="400" customWidth="1"/>
    <col min="5897" max="5897" width="11.5703125" style="400" customWidth="1"/>
    <col min="5898" max="5898" width="11" style="400" customWidth="1"/>
    <col min="5899" max="5899" width="10.42578125" style="400" customWidth="1"/>
    <col min="5900" max="5900" width="75.42578125" style="400" customWidth="1"/>
    <col min="5901" max="5901" width="45.28515625" style="400" customWidth="1"/>
    <col min="5902" max="6144" width="9.140625" style="400"/>
    <col min="6145" max="6145" width="4.42578125" style="400" customWidth="1"/>
    <col min="6146" max="6146" width="11.5703125" style="400" customWidth="1"/>
    <col min="6147" max="6147" width="40.42578125" style="400" customWidth="1"/>
    <col min="6148" max="6148" width="5.5703125" style="400" customWidth="1"/>
    <col min="6149" max="6149" width="8.5703125" style="400" customWidth="1"/>
    <col min="6150" max="6150" width="9.85546875" style="400" customWidth="1"/>
    <col min="6151" max="6151" width="13.85546875" style="400" customWidth="1"/>
    <col min="6152" max="6152" width="11.7109375" style="400" customWidth="1"/>
    <col min="6153" max="6153" width="11.5703125" style="400" customWidth="1"/>
    <col min="6154" max="6154" width="11" style="400" customWidth="1"/>
    <col min="6155" max="6155" width="10.42578125" style="400" customWidth="1"/>
    <col min="6156" max="6156" width="75.42578125" style="400" customWidth="1"/>
    <col min="6157" max="6157" width="45.28515625" style="400" customWidth="1"/>
    <col min="6158" max="6400" width="9.140625" style="400"/>
    <col min="6401" max="6401" width="4.42578125" style="400" customWidth="1"/>
    <col min="6402" max="6402" width="11.5703125" style="400" customWidth="1"/>
    <col min="6403" max="6403" width="40.42578125" style="400" customWidth="1"/>
    <col min="6404" max="6404" width="5.5703125" style="400" customWidth="1"/>
    <col min="6405" max="6405" width="8.5703125" style="400" customWidth="1"/>
    <col min="6406" max="6406" width="9.85546875" style="400" customWidth="1"/>
    <col min="6407" max="6407" width="13.85546875" style="400" customWidth="1"/>
    <col min="6408" max="6408" width="11.7109375" style="400" customWidth="1"/>
    <col min="6409" max="6409" width="11.5703125" style="400" customWidth="1"/>
    <col min="6410" max="6410" width="11" style="400" customWidth="1"/>
    <col min="6411" max="6411" width="10.42578125" style="400" customWidth="1"/>
    <col min="6412" max="6412" width="75.42578125" style="400" customWidth="1"/>
    <col min="6413" max="6413" width="45.28515625" style="400" customWidth="1"/>
    <col min="6414" max="6656" width="9.140625" style="400"/>
    <col min="6657" max="6657" width="4.42578125" style="400" customWidth="1"/>
    <col min="6658" max="6658" width="11.5703125" style="400" customWidth="1"/>
    <col min="6659" max="6659" width="40.42578125" style="400" customWidth="1"/>
    <col min="6660" max="6660" width="5.5703125" style="400" customWidth="1"/>
    <col min="6661" max="6661" width="8.5703125" style="400" customWidth="1"/>
    <col min="6662" max="6662" width="9.85546875" style="400" customWidth="1"/>
    <col min="6663" max="6663" width="13.85546875" style="400" customWidth="1"/>
    <col min="6664" max="6664" width="11.7109375" style="400" customWidth="1"/>
    <col min="6665" max="6665" width="11.5703125" style="400" customWidth="1"/>
    <col min="6666" max="6666" width="11" style="400" customWidth="1"/>
    <col min="6667" max="6667" width="10.42578125" style="400" customWidth="1"/>
    <col min="6668" max="6668" width="75.42578125" style="400" customWidth="1"/>
    <col min="6669" max="6669" width="45.28515625" style="400" customWidth="1"/>
    <col min="6670" max="6912" width="9.140625" style="400"/>
    <col min="6913" max="6913" width="4.42578125" style="400" customWidth="1"/>
    <col min="6914" max="6914" width="11.5703125" style="400" customWidth="1"/>
    <col min="6915" max="6915" width="40.42578125" style="400" customWidth="1"/>
    <col min="6916" max="6916" width="5.5703125" style="400" customWidth="1"/>
    <col min="6917" max="6917" width="8.5703125" style="400" customWidth="1"/>
    <col min="6918" max="6918" width="9.85546875" style="400" customWidth="1"/>
    <col min="6919" max="6919" width="13.85546875" style="400" customWidth="1"/>
    <col min="6920" max="6920" width="11.7109375" style="400" customWidth="1"/>
    <col min="6921" max="6921" width="11.5703125" style="400" customWidth="1"/>
    <col min="6922" max="6922" width="11" style="400" customWidth="1"/>
    <col min="6923" max="6923" width="10.42578125" style="400" customWidth="1"/>
    <col min="6924" max="6924" width="75.42578125" style="400" customWidth="1"/>
    <col min="6925" max="6925" width="45.28515625" style="400" customWidth="1"/>
    <col min="6926" max="7168" width="9.140625" style="400"/>
    <col min="7169" max="7169" width="4.42578125" style="400" customWidth="1"/>
    <col min="7170" max="7170" width="11.5703125" style="400" customWidth="1"/>
    <col min="7171" max="7171" width="40.42578125" style="400" customWidth="1"/>
    <col min="7172" max="7172" width="5.5703125" style="400" customWidth="1"/>
    <col min="7173" max="7173" width="8.5703125" style="400" customWidth="1"/>
    <col min="7174" max="7174" width="9.85546875" style="400" customWidth="1"/>
    <col min="7175" max="7175" width="13.85546875" style="400" customWidth="1"/>
    <col min="7176" max="7176" width="11.7109375" style="400" customWidth="1"/>
    <col min="7177" max="7177" width="11.5703125" style="400" customWidth="1"/>
    <col min="7178" max="7178" width="11" style="400" customWidth="1"/>
    <col min="7179" max="7179" width="10.42578125" style="400" customWidth="1"/>
    <col min="7180" max="7180" width="75.42578125" style="400" customWidth="1"/>
    <col min="7181" max="7181" width="45.28515625" style="400" customWidth="1"/>
    <col min="7182" max="7424" width="9.140625" style="400"/>
    <col min="7425" max="7425" width="4.42578125" style="400" customWidth="1"/>
    <col min="7426" max="7426" width="11.5703125" style="400" customWidth="1"/>
    <col min="7427" max="7427" width="40.42578125" style="400" customWidth="1"/>
    <col min="7428" max="7428" width="5.5703125" style="400" customWidth="1"/>
    <col min="7429" max="7429" width="8.5703125" style="400" customWidth="1"/>
    <col min="7430" max="7430" width="9.85546875" style="400" customWidth="1"/>
    <col min="7431" max="7431" width="13.85546875" style="400" customWidth="1"/>
    <col min="7432" max="7432" width="11.7109375" style="400" customWidth="1"/>
    <col min="7433" max="7433" width="11.5703125" style="400" customWidth="1"/>
    <col min="7434" max="7434" width="11" style="400" customWidth="1"/>
    <col min="7435" max="7435" width="10.42578125" style="400" customWidth="1"/>
    <col min="7436" max="7436" width="75.42578125" style="400" customWidth="1"/>
    <col min="7437" max="7437" width="45.28515625" style="400" customWidth="1"/>
    <col min="7438" max="7680" width="9.140625" style="400"/>
    <col min="7681" max="7681" width="4.42578125" style="400" customWidth="1"/>
    <col min="7682" max="7682" width="11.5703125" style="400" customWidth="1"/>
    <col min="7683" max="7683" width="40.42578125" style="400" customWidth="1"/>
    <col min="7684" max="7684" width="5.5703125" style="400" customWidth="1"/>
    <col min="7685" max="7685" width="8.5703125" style="400" customWidth="1"/>
    <col min="7686" max="7686" width="9.85546875" style="400" customWidth="1"/>
    <col min="7687" max="7687" width="13.85546875" style="400" customWidth="1"/>
    <col min="7688" max="7688" width="11.7109375" style="400" customWidth="1"/>
    <col min="7689" max="7689" width="11.5703125" style="400" customWidth="1"/>
    <col min="7690" max="7690" width="11" style="400" customWidth="1"/>
    <col min="7691" max="7691" width="10.42578125" style="400" customWidth="1"/>
    <col min="7692" max="7692" width="75.42578125" style="400" customWidth="1"/>
    <col min="7693" max="7693" width="45.28515625" style="400" customWidth="1"/>
    <col min="7694" max="7936" width="9.140625" style="400"/>
    <col min="7937" max="7937" width="4.42578125" style="400" customWidth="1"/>
    <col min="7938" max="7938" width="11.5703125" style="400" customWidth="1"/>
    <col min="7939" max="7939" width="40.42578125" style="400" customWidth="1"/>
    <col min="7940" max="7940" width="5.5703125" style="400" customWidth="1"/>
    <col min="7941" max="7941" width="8.5703125" style="400" customWidth="1"/>
    <col min="7942" max="7942" width="9.85546875" style="400" customWidth="1"/>
    <col min="7943" max="7943" width="13.85546875" style="400" customWidth="1"/>
    <col min="7944" max="7944" width="11.7109375" style="400" customWidth="1"/>
    <col min="7945" max="7945" width="11.5703125" style="400" customWidth="1"/>
    <col min="7946" max="7946" width="11" style="400" customWidth="1"/>
    <col min="7947" max="7947" width="10.42578125" style="400" customWidth="1"/>
    <col min="7948" max="7948" width="75.42578125" style="400" customWidth="1"/>
    <col min="7949" max="7949" width="45.28515625" style="400" customWidth="1"/>
    <col min="7950" max="8192" width="9.140625" style="400"/>
    <col min="8193" max="8193" width="4.42578125" style="400" customWidth="1"/>
    <col min="8194" max="8194" width="11.5703125" style="400" customWidth="1"/>
    <col min="8195" max="8195" width="40.42578125" style="400" customWidth="1"/>
    <col min="8196" max="8196" width="5.5703125" style="400" customWidth="1"/>
    <col min="8197" max="8197" width="8.5703125" style="400" customWidth="1"/>
    <col min="8198" max="8198" width="9.85546875" style="400" customWidth="1"/>
    <col min="8199" max="8199" width="13.85546875" style="400" customWidth="1"/>
    <col min="8200" max="8200" width="11.7109375" style="400" customWidth="1"/>
    <col min="8201" max="8201" width="11.5703125" style="400" customWidth="1"/>
    <col min="8202" max="8202" width="11" style="400" customWidth="1"/>
    <col min="8203" max="8203" width="10.42578125" style="400" customWidth="1"/>
    <col min="8204" max="8204" width="75.42578125" style="400" customWidth="1"/>
    <col min="8205" max="8205" width="45.28515625" style="400" customWidth="1"/>
    <col min="8206" max="8448" width="9.140625" style="400"/>
    <col min="8449" max="8449" width="4.42578125" style="400" customWidth="1"/>
    <col min="8450" max="8450" width="11.5703125" style="400" customWidth="1"/>
    <col min="8451" max="8451" width="40.42578125" style="400" customWidth="1"/>
    <col min="8452" max="8452" width="5.5703125" style="400" customWidth="1"/>
    <col min="8453" max="8453" width="8.5703125" style="400" customWidth="1"/>
    <col min="8454" max="8454" width="9.85546875" style="400" customWidth="1"/>
    <col min="8455" max="8455" width="13.85546875" style="400" customWidth="1"/>
    <col min="8456" max="8456" width="11.7109375" style="400" customWidth="1"/>
    <col min="8457" max="8457" width="11.5703125" style="400" customWidth="1"/>
    <col min="8458" max="8458" width="11" style="400" customWidth="1"/>
    <col min="8459" max="8459" width="10.42578125" style="400" customWidth="1"/>
    <col min="8460" max="8460" width="75.42578125" style="400" customWidth="1"/>
    <col min="8461" max="8461" width="45.28515625" style="400" customWidth="1"/>
    <col min="8462" max="8704" width="9.140625" style="400"/>
    <col min="8705" max="8705" width="4.42578125" style="400" customWidth="1"/>
    <col min="8706" max="8706" width="11.5703125" style="400" customWidth="1"/>
    <col min="8707" max="8707" width="40.42578125" style="400" customWidth="1"/>
    <col min="8708" max="8708" width="5.5703125" style="400" customWidth="1"/>
    <col min="8709" max="8709" width="8.5703125" style="400" customWidth="1"/>
    <col min="8710" max="8710" width="9.85546875" style="400" customWidth="1"/>
    <col min="8711" max="8711" width="13.85546875" style="400" customWidth="1"/>
    <col min="8712" max="8712" width="11.7109375" style="400" customWidth="1"/>
    <col min="8713" max="8713" width="11.5703125" style="400" customWidth="1"/>
    <col min="8714" max="8714" width="11" style="400" customWidth="1"/>
    <col min="8715" max="8715" width="10.42578125" style="400" customWidth="1"/>
    <col min="8716" max="8716" width="75.42578125" style="400" customWidth="1"/>
    <col min="8717" max="8717" width="45.28515625" style="400" customWidth="1"/>
    <col min="8718" max="8960" width="9.140625" style="400"/>
    <col min="8961" max="8961" width="4.42578125" style="400" customWidth="1"/>
    <col min="8962" max="8962" width="11.5703125" style="400" customWidth="1"/>
    <col min="8963" max="8963" width="40.42578125" style="400" customWidth="1"/>
    <col min="8964" max="8964" width="5.5703125" style="400" customWidth="1"/>
    <col min="8965" max="8965" width="8.5703125" style="400" customWidth="1"/>
    <col min="8966" max="8966" width="9.85546875" style="400" customWidth="1"/>
    <col min="8967" max="8967" width="13.85546875" style="400" customWidth="1"/>
    <col min="8968" max="8968" width="11.7109375" style="400" customWidth="1"/>
    <col min="8969" max="8969" width="11.5703125" style="400" customWidth="1"/>
    <col min="8970" max="8970" width="11" style="400" customWidth="1"/>
    <col min="8971" max="8971" width="10.42578125" style="400" customWidth="1"/>
    <col min="8972" max="8972" width="75.42578125" style="400" customWidth="1"/>
    <col min="8973" max="8973" width="45.28515625" style="400" customWidth="1"/>
    <col min="8974" max="9216" width="9.140625" style="400"/>
    <col min="9217" max="9217" width="4.42578125" style="400" customWidth="1"/>
    <col min="9218" max="9218" width="11.5703125" style="400" customWidth="1"/>
    <col min="9219" max="9219" width="40.42578125" style="400" customWidth="1"/>
    <col min="9220" max="9220" width="5.5703125" style="400" customWidth="1"/>
    <col min="9221" max="9221" width="8.5703125" style="400" customWidth="1"/>
    <col min="9222" max="9222" width="9.85546875" style="400" customWidth="1"/>
    <col min="9223" max="9223" width="13.85546875" style="400" customWidth="1"/>
    <col min="9224" max="9224" width="11.7109375" style="400" customWidth="1"/>
    <col min="9225" max="9225" width="11.5703125" style="400" customWidth="1"/>
    <col min="9226" max="9226" width="11" style="400" customWidth="1"/>
    <col min="9227" max="9227" width="10.42578125" style="400" customWidth="1"/>
    <col min="9228" max="9228" width="75.42578125" style="400" customWidth="1"/>
    <col min="9229" max="9229" width="45.28515625" style="400" customWidth="1"/>
    <col min="9230" max="9472" width="9.140625" style="400"/>
    <col min="9473" max="9473" width="4.42578125" style="400" customWidth="1"/>
    <col min="9474" max="9474" width="11.5703125" style="400" customWidth="1"/>
    <col min="9475" max="9475" width="40.42578125" style="400" customWidth="1"/>
    <col min="9476" max="9476" width="5.5703125" style="400" customWidth="1"/>
    <col min="9477" max="9477" width="8.5703125" style="400" customWidth="1"/>
    <col min="9478" max="9478" width="9.85546875" style="400" customWidth="1"/>
    <col min="9479" max="9479" width="13.85546875" style="400" customWidth="1"/>
    <col min="9480" max="9480" width="11.7109375" style="400" customWidth="1"/>
    <col min="9481" max="9481" width="11.5703125" style="400" customWidth="1"/>
    <col min="9482" max="9482" width="11" style="400" customWidth="1"/>
    <col min="9483" max="9483" width="10.42578125" style="400" customWidth="1"/>
    <col min="9484" max="9484" width="75.42578125" style="400" customWidth="1"/>
    <col min="9485" max="9485" width="45.28515625" style="400" customWidth="1"/>
    <col min="9486" max="9728" width="9.140625" style="400"/>
    <col min="9729" max="9729" width="4.42578125" style="400" customWidth="1"/>
    <col min="9730" max="9730" width="11.5703125" style="400" customWidth="1"/>
    <col min="9731" max="9731" width="40.42578125" style="400" customWidth="1"/>
    <col min="9732" max="9732" width="5.5703125" style="400" customWidth="1"/>
    <col min="9733" max="9733" width="8.5703125" style="400" customWidth="1"/>
    <col min="9734" max="9734" width="9.85546875" style="400" customWidth="1"/>
    <col min="9735" max="9735" width="13.85546875" style="400" customWidth="1"/>
    <col min="9736" max="9736" width="11.7109375" style="400" customWidth="1"/>
    <col min="9737" max="9737" width="11.5703125" style="400" customWidth="1"/>
    <col min="9738" max="9738" width="11" style="400" customWidth="1"/>
    <col min="9739" max="9739" width="10.42578125" style="400" customWidth="1"/>
    <col min="9740" max="9740" width="75.42578125" style="400" customWidth="1"/>
    <col min="9741" max="9741" width="45.28515625" style="400" customWidth="1"/>
    <col min="9742" max="9984" width="9.140625" style="400"/>
    <col min="9985" max="9985" width="4.42578125" style="400" customWidth="1"/>
    <col min="9986" max="9986" width="11.5703125" style="400" customWidth="1"/>
    <col min="9987" max="9987" width="40.42578125" style="400" customWidth="1"/>
    <col min="9988" max="9988" width="5.5703125" style="400" customWidth="1"/>
    <col min="9989" max="9989" width="8.5703125" style="400" customWidth="1"/>
    <col min="9990" max="9990" width="9.85546875" style="400" customWidth="1"/>
    <col min="9991" max="9991" width="13.85546875" style="400" customWidth="1"/>
    <col min="9992" max="9992" width="11.7109375" style="400" customWidth="1"/>
    <col min="9993" max="9993" width="11.5703125" style="400" customWidth="1"/>
    <col min="9994" max="9994" width="11" style="400" customWidth="1"/>
    <col min="9995" max="9995" width="10.42578125" style="400" customWidth="1"/>
    <col min="9996" max="9996" width="75.42578125" style="400" customWidth="1"/>
    <col min="9997" max="9997" width="45.28515625" style="400" customWidth="1"/>
    <col min="9998" max="10240" width="9.140625" style="400"/>
    <col min="10241" max="10241" width="4.42578125" style="400" customWidth="1"/>
    <col min="10242" max="10242" width="11.5703125" style="400" customWidth="1"/>
    <col min="10243" max="10243" width="40.42578125" style="400" customWidth="1"/>
    <col min="10244" max="10244" width="5.5703125" style="400" customWidth="1"/>
    <col min="10245" max="10245" width="8.5703125" style="400" customWidth="1"/>
    <col min="10246" max="10246" width="9.85546875" style="400" customWidth="1"/>
    <col min="10247" max="10247" width="13.85546875" style="400" customWidth="1"/>
    <col min="10248" max="10248" width="11.7109375" style="400" customWidth="1"/>
    <col min="10249" max="10249" width="11.5703125" style="400" customWidth="1"/>
    <col min="10250" max="10250" width="11" style="400" customWidth="1"/>
    <col min="10251" max="10251" width="10.42578125" style="400" customWidth="1"/>
    <col min="10252" max="10252" width="75.42578125" style="400" customWidth="1"/>
    <col min="10253" max="10253" width="45.28515625" style="400" customWidth="1"/>
    <col min="10254" max="10496" width="9.140625" style="400"/>
    <col min="10497" max="10497" width="4.42578125" style="400" customWidth="1"/>
    <col min="10498" max="10498" width="11.5703125" style="400" customWidth="1"/>
    <col min="10499" max="10499" width="40.42578125" style="400" customWidth="1"/>
    <col min="10500" max="10500" width="5.5703125" style="400" customWidth="1"/>
    <col min="10501" max="10501" width="8.5703125" style="400" customWidth="1"/>
    <col min="10502" max="10502" width="9.85546875" style="400" customWidth="1"/>
    <col min="10503" max="10503" width="13.85546875" style="400" customWidth="1"/>
    <col min="10504" max="10504" width="11.7109375" style="400" customWidth="1"/>
    <col min="10505" max="10505" width="11.5703125" style="400" customWidth="1"/>
    <col min="10506" max="10506" width="11" style="400" customWidth="1"/>
    <col min="10507" max="10507" width="10.42578125" style="400" customWidth="1"/>
    <col min="10508" max="10508" width="75.42578125" style="400" customWidth="1"/>
    <col min="10509" max="10509" width="45.28515625" style="400" customWidth="1"/>
    <col min="10510" max="10752" width="9.140625" style="400"/>
    <col min="10753" max="10753" width="4.42578125" style="400" customWidth="1"/>
    <col min="10754" max="10754" width="11.5703125" style="400" customWidth="1"/>
    <col min="10755" max="10755" width="40.42578125" style="400" customWidth="1"/>
    <col min="10756" max="10756" width="5.5703125" style="400" customWidth="1"/>
    <col min="10757" max="10757" width="8.5703125" style="400" customWidth="1"/>
    <col min="10758" max="10758" width="9.85546875" style="400" customWidth="1"/>
    <col min="10759" max="10759" width="13.85546875" style="400" customWidth="1"/>
    <col min="10760" max="10760" width="11.7109375" style="400" customWidth="1"/>
    <col min="10761" max="10761" width="11.5703125" style="400" customWidth="1"/>
    <col min="10762" max="10762" width="11" style="400" customWidth="1"/>
    <col min="10763" max="10763" width="10.42578125" style="400" customWidth="1"/>
    <col min="10764" max="10764" width="75.42578125" style="400" customWidth="1"/>
    <col min="10765" max="10765" width="45.28515625" style="400" customWidth="1"/>
    <col min="10766" max="11008" width="9.140625" style="400"/>
    <col min="11009" max="11009" width="4.42578125" style="400" customWidth="1"/>
    <col min="11010" max="11010" width="11.5703125" style="400" customWidth="1"/>
    <col min="11011" max="11011" width="40.42578125" style="400" customWidth="1"/>
    <col min="11012" max="11012" width="5.5703125" style="400" customWidth="1"/>
    <col min="11013" max="11013" width="8.5703125" style="400" customWidth="1"/>
    <col min="11014" max="11014" width="9.85546875" style="400" customWidth="1"/>
    <col min="11015" max="11015" width="13.85546875" style="400" customWidth="1"/>
    <col min="11016" max="11016" width="11.7109375" style="400" customWidth="1"/>
    <col min="11017" max="11017" width="11.5703125" style="400" customWidth="1"/>
    <col min="11018" max="11018" width="11" style="400" customWidth="1"/>
    <col min="11019" max="11019" width="10.42578125" style="400" customWidth="1"/>
    <col min="11020" max="11020" width="75.42578125" style="400" customWidth="1"/>
    <col min="11021" max="11021" width="45.28515625" style="400" customWidth="1"/>
    <col min="11022" max="11264" width="9.140625" style="400"/>
    <col min="11265" max="11265" width="4.42578125" style="400" customWidth="1"/>
    <col min="11266" max="11266" width="11.5703125" style="400" customWidth="1"/>
    <col min="11267" max="11267" width="40.42578125" style="400" customWidth="1"/>
    <col min="11268" max="11268" width="5.5703125" style="400" customWidth="1"/>
    <col min="11269" max="11269" width="8.5703125" style="400" customWidth="1"/>
    <col min="11270" max="11270" width="9.85546875" style="400" customWidth="1"/>
    <col min="11271" max="11271" width="13.85546875" style="400" customWidth="1"/>
    <col min="11272" max="11272" width="11.7109375" style="400" customWidth="1"/>
    <col min="11273" max="11273" width="11.5703125" style="400" customWidth="1"/>
    <col min="11274" max="11274" width="11" style="400" customWidth="1"/>
    <col min="11275" max="11275" width="10.42578125" style="400" customWidth="1"/>
    <col min="11276" max="11276" width="75.42578125" style="400" customWidth="1"/>
    <col min="11277" max="11277" width="45.28515625" style="400" customWidth="1"/>
    <col min="11278" max="11520" width="9.140625" style="400"/>
    <col min="11521" max="11521" width="4.42578125" style="400" customWidth="1"/>
    <col min="11522" max="11522" width="11.5703125" style="400" customWidth="1"/>
    <col min="11523" max="11523" width="40.42578125" style="400" customWidth="1"/>
    <col min="11524" max="11524" width="5.5703125" style="400" customWidth="1"/>
    <col min="11525" max="11525" width="8.5703125" style="400" customWidth="1"/>
    <col min="11526" max="11526" width="9.85546875" style="400" customWidth="1"/>
    <col min="11527" max="11527" width="13.85546875" style="400" customWidth="1"/>
    <col min="11528" max="11528" width="11.7109375" style="400" customWidth="1"/>
    <col min="11529" max="11529" width="11.5703125" style="400" customWidth="1"/>
    <col min="11530" max="11530" width="11" style="400" customWidth="1"/>
    <col min="11531" max="11531" width="10.42578125" style="400" customWidth="1"/>
    <col min="11532" max="11532" width="75.42578125" style="400" customWidth="1"/>
    <col min="11533" max="11533" width="45.28515625" style="400" customWidth="1"/>
    <col min="11534" max="11776" width="9.140625" style="400"/>
    <col min="11777" max="11777" width="4.42578125" style="400" customWidth="1"/>
    <col min="11778" max="11778" width="11.5703125" style="400" customWidth="1"/>
    <col min="11779" max="11779" width="40.42578125" style="400" customWidth="1"/>
    <col min="11780" max="11780" width="5.5703125" style="400" customWidth="1"/>
    <col min="11781" max="11781" width="8.5703125" style="400" customWidth="1"/>
    <col min="11782" max="11782" width="9.85546875" style="400" customWidth="1"/>
    <col min="11783" max="11783" width="13.85546875" style="400" customWidth="1"/>
    <col min="11784" max="11784" width="11.7109375" style="400" customWidth="1"/>
    <col min="11785" max="11785" width="11.5703125" style="400" customWidth="1"/>
    <col min="11786" max="11786" width="11" style="400" customWidth="1"/>
    <col min="11787" max="11787" width="10.42578125" style="400" customWidth="1"/>
    <col min="11788" max="11788" width="75.42578125" style="400" customWidth="1"/>
    <col min="11789" max="11789" width="45.28515625" style="400" customWidth="1"/>
    <col min="11790" max="12032" width="9.140625" style="400"/>
    <col min="12033" max="12033" width="4.42578125" style="400" customWidth="1"/>
    <col min="12034" max="12034" width="11.5703125" style="400" customWidth="1"/>
    <col min="12035" max="12035" width="40.42578125" style="400" customWidth="1"/>
    <col min="12036" max="12036" width="5.5703125" style="400" customWidth="1"/>
    <col min="12037" max="12037" width="8.5703125" style="400" customWidth="1"/>
    <col min="12038" max="12038" width="9.85546875" style="400" customWidth="1"/>
    <col min="12039" max="12039" width="13.85546875" style="400" customWidth="1"/>
    <col min="12040" max="12040" width="11.7109375" style="400" customWidth="1"/>
    <col min="12041" max="12041" width="11.5703125" style="400" customWidth="1"/>
    <col min="12042" max="12042" width="11" style="400" customWidth="1"/>
    <col min="12043" max="12043" width="10.42578125" style="400" customWidth="1"/>
    <col min="12044" max="12044" width="75.42578125" style="400" customWidth="1"/>
    <col min="12045" max="12045" width="45.28515625" style="400" customWidth="1"/>
    <col min="12046" max="12288" width="9.140625" style="400"/>
    <col min="12289" max="12289" width="4.42578125" style="400" customWidth="1"/>
    <col min="12290" max="12290" width="11.5703125" style="400" customWidth="1"/>
    <col min="12291" max="12291" width="40.42578125" style="400" customWidth="1"/>
    <col min="12292" max="12292" width="5.5703125" style="400" customWidth="1"/>
    <col min="12293" max="12293" width="8.5703125" style="400" customWidth="1"/>
    <col min="12294" max="12294" width="9.85546875" style="400" customWidth="1"/>
    <col min="12295" max="12295" width="13.85546875" style="400" customWidth="1"/>
    <col min="12296" max="12296" width="11.7109375" style="400" customWidth="1"/>
    <col min="12297" max="12297" width="11.5703125" style="400" customWidth="1"/>
    <col min="12298" max="12298" width="11" style="400" customWidth="1"/>
    <col min="12299" max="12299" width="10.42578125" style="400" customWidth="1"/>
    <col min="12300" max="12300" width="75.42578125" style="400" customWidth="1"/>
    <col min="12301" max="12301" width="45.28515625" style="400" customWidth="1"/>
    <col min="12302" max="12544" width="9.140625" style="400"/>
    <col min="12545" max="12545" width="4.42578125" style="400" customWidth="1"/>
    <col min="12546" max="12546" width="11.5703125" style="400" customWidth="1"/>
    <col min="12547" max="12547" width="40.42578125" style="400" customWidth="1"/>
    <col min="12548" max="12548" width="5.5703125" style="400" customWidth="1"/>
    <col min="12549" max="12549" width="8.5703125" style="400" customWidth="1"/>
    <col min="12550" max="12550" width="9.85546875" style="400" customWidth="1"/>
    <col min="12551" max="12551" width="13.85546875" style="400" customWidth="1"/>
    <col min="12552" max="12552" width="11.7109375" style="400" customWidth="1"/>
    <col min="12553" max="12553" width="11.5703125" style="400" customWidth="1"/>
    <col min="12554" max="12554" width="11" style="400" customWidth="1"/>
    <col min="12555" max="12555" width="10.42578125" style="400" customWidth="1"/>
    <col min="12556" max="12556" width="75.42578125" style="400" customWidth="1"/>
    <col min="12557" max="12557" width="45.28515625" style="400" customWidth="1"/>
    <col min="12558" max="12800" width="9.140625" style="400"/>
    <col min="12801" max="12801" width="4.42578125" style="400" customWidth="1"/>
    <col min="12802" max="12802" width="11.5703125" style="400" customWidth="1"/>
    <col min="12803" max="12803" width="40.42578125" style="400" customWidth="1"/>
    <col min="12804" max="12804" width="5.5703125" style="400" customWidth="1"/>
    <col min="12805" max="12805" width="8.5703125" style="400" customWidth="1"/>
    <col min="12806" max="12806" width="9.85546875" style="400" customWidth="1"/>
    <col min="12807" max="12807" width="13.85546875" style="400" customWidth="1"/>
    <col min="12808" max="12808" width="11.7109375" style="400" customWidth="1"/>
    <col min="12809" max="12809" width="11.5703125" style="400" customWidth="1"/>
    <col min="12810" max="12810" width="11" style="400" customWidth="1"/>
    <col min="12811" max="12811" width="10.42578125" style="400" customWidth="1"/>
    <col min="12812" max="12812" width="75.42578125" style="400" customWidth="1"/>
    <col min="12813" max="12813" width="45.28515625" style="400" customWidth="1"/>
    <col min="12814" max="13056" width="9.140625" style="400"/>
    <col min="13057" max="13057" width="4.42578125" style="400" customWidth="1"/>
    <col min="13058" max="13058" width="11.5703125" style="400" customWidth="1"/>
    <col min="13059" max="13059" width="40.42578125" style="400" customWidth="1"/>
    <col min="13060" max="13060" width="5.5703125" style="400" customWidth="1"/>
    <col min="13061" max="13061" width="8.5703125" style="400" customWidth="1"/>
    <col min="13062" max="13062" width="9.85546875" style="400" customWidth="1"/>
    <col min="13063" max="13063" width="13.85546875" style="400" customWidth="1"/>
    <col min="13064" max="13064" width="11.7109375" style="400" customWidth="1"/>
    <col min="13065" max="13065" width="11.5703125" style="400" customWidth="1"/>
    <col min="13066" max="13066" width="11" style="400" customWidth="1"/>
    <col min="13067" max="13067" width="10.42578125" style="400" customWidth="1"/>
    <col min="13068" max="13068" width="75.42578125" style="400" customWidth="1"/>
    <col min="13069" max="13069" width="45.28515625" style="400" customWidth="1"/>
    <col min="13070" max="13312" width="9.140625" style="400"/>
    <col min="13313" max="13313" width="4.42578125" style="400" customWidth="1"/>
    <col min="13314" max="13314" width="11.5703125" style="400" customWidth="1"/>
    <col min="13315" max="13315" width="40.42578125" style="400" customWidth="1"/>
    <col min="13316" max="13316" width="5.5703125" style="400" customWidth="1"/>
    <col min="13317" max="13317" width="8.5703125" style="400" customWidth="1"/>
    <col min="13318" max="13318" width="9.85546875" style="400" customWidth="1"/>
    <col min="13319" max="13319" width="13.85546875" style="400" customWidth="1"/>
    <col min="13320" max="13320" width="11.7109375" style="400" customWidth="1"/>
    <col min="13321" max="13321" width="11.5703125" style="400" customWidth="1"/>
    <col min="13322" max="13322" width="11" style="400" customWidth="1"/>
    <col min="13323" max="13323" width="10.42578125" style="400" customWidth="1"/>
    <col min="13324" max="13324" width="75.42578125" style="400" customWidth="1"/>
    <col min="13325" max="13325" width="45.28515625" style="400" customWidth="1"/>
    <col min="13326" max="13568" width="9.140625" style="400"/>
    <col min="13569" max="13569" width="4.42578125" style="400" customWidth="1"/>
    <col min="13570" max="13570" width="11.5703125" style="400" customWidth="1"/>
    <col min="13571" max="13571" width="40.42578125" style="400" customWidth="1"/>
    <col min="13572" max="13572" width="5.5703125" style="400" customWidth="1"/>
    <col min="13573" max="13573" width="8.5703125" style="400" customWidth="1"/>
    <col min="13574" max="13574" width="9.85546875" style="400" customWidth="1"/>
    <col min="13575" max="13575" width="13.85546875" style="400" customWidth="1"/>
    <col min="13576" max="13576" width="11.7109375" style="400" customWidth="1"/>
    <col min="13577" max="13577" width="11.5703125" style="400" customWidth="1"/>
    <col min="13578" max="13578" width="11" style="400" customWidth="1"/>
    <col min="13579" max="13579" width="10.42578125" style="400" customWidth="1"/>
    <col min="13580" max="13580" width="75.42578125" style="400" customWidth="1"/>
    <col min="13581" max="13581" width="45.28515625" style="400" customWidth="1"/>
    <col min="13582" max="13824" width="9.140625" style="400"/>
    <col min="13825" max="13825" width="4.42578125" style="400" customWidth="1"/>
    <col min="13826" max="13826" width="11.5703125" style="400" customWidth="1"/>
    <col min="13827" max="13827" width="40.42578125" style="400" customWidth="1"/>
    <col min="13828" max="13828" width="5.5703125" style="400" customWidth="1"/>
    <col min="13829" max="13829" width="8.5703125" style="400" customWidth="1"/>
    <col min="13830" max="13830" width="9.85546875" style="400" customWidth="1"/>
    <col min="13831" max="13831" width="13.85546875" style="400" customWidth="1"/>
    <col min="13832" max="13832" width="11.7109375" style="400" customWidth="1"/>
    <col min="13833" max="13833" width="11.5703125" style="400" customWidth="1"/>
    <col min="13834" max="13834" width="11" style="400" customWidth="1"/>
    <col min="13835" max="13835" width="10.42578125" style="400" customWidth="1"/>
    <col min="13836" max="13836" width="75.42578125" style="400" customWidth="1"/>
    <col min="13837" max="13837" width="45.28515625" style="400" customWidth="1"/>
    <col min="13838" max="14080" width="9.140625" style="400"/>
    <col min="14081" max="14081" width="4.42578125" style="400" customWidth="1"/>
    <col min="14082" max="14082" width="11.5703125" style="400" customWidth="1"/>
    <col min="14083" max="14083" width="40.42578125" style="400" customWidth="1"/>
    <col min="14084" max="14084" width="5.5703125" style="400" customWidth="1"/>
    <col min="14085" max="14085" width="8.5703125" style="400" customWidth="1"/>
    <col min="14086" max="14086" width="9.85546875" style="400" customWidth="1"/>
    <col min="14087" max="14087" width="13.85546875" style="400" customWidth="1"/>
    <col min="14088" max="14088" width="11.7109375" style="400" customWidth="1"/>
    <col min="14089" max="14089" width="11.5703125" style="400" customWidth="1"/>
    <col min="14090" max="14090" width="11" style="400" customWidth="1"/>
    <col min="14091" max="14091" width="10.42578125" style="400" customWidth="1"/>
    <col min="14092" max="14092" width="75.42578125" style="400" customWidth="1"/>
    <col min="14093" max="14093" width="45.28515625" style="400" customWidth="1"/>
    <col min="14094" max="14336" width="9.140625" style="400"/>
    <col min="14337" max="14337" width="4.42578125" style="400" customWidth="1"/>
    <col min="14338" max="14338" width="11.5703125" style="400" customWidth="1"/>
    <col min="14339" max="14339" width="40.42578125" style="400" customWidth="1"/>
    <col min="14340" max="14340" width="5.5703125" style="400" customWidth="1"/>
    <col min="14341" max="14341" width="8.5703125" style="400" customWidth="1"/>
    <col min="14342" max="14342" width="9.85546875" style="400" customWidth="1"/>
    <col min="14343" max="14343" width="13.85546875" style="400" customWidth="1"/>
    <col min="14344" max="14344" width="11.7109375" style="400" customWidth="1"/>
    <col min="14345" max="14345" width="11.5703125" style="400" customWidth="1"/>
    <col min="14346" max="14346" width="11" style="400" customWidth="1"/>
    <col min="14347" max="14347" width="10.42578125" style="400" customWidth="1"/>
    <col min="14348" max="14348" width="75.42578125" style="400" customWidth="1"/>
    <col min="14349" max="14349" width="45.28515625" style="400" customWidth="1"/>
    <col min="14350" max="14592" width="9.140625" style="400"/>
    <col min="14593" max="14593" width="4.42578125" style="400" customWidth="1"/>
    <col min="14594" max="14594" width="11.5703125" style="400" customWidth="1"/>
    <col min="14595" max="14595" width="40.42578125" style="400" customWidth="1"/>
    <col min="14596" max="14596" width="5.5703125" style="400" customWidth="1"/>
    <col min="14597" max="14597" width="8.5703125" style="400" customWidth="1"/>
    <col min="14598" max="14598" width="9.85546875" style="400" customWidth="1"/>
    <col min="14599" max="14599" width="13.85546875" style="400" customWidth="1"/>
    <col min="14600" max="14600" width="11.7109375" style="400" customWidth="1"/>
    <col min="14601" max="14601" width="11.5703125" style="400" customWidth="1"/>
    <col min="14602" max="14602" width="11" style="400" customWidth="1"/>
    <col min="14603" max="14603" width="10.42578125" style="400" customWidth="1"/>
    <col min="14604" max="14604" width="75.42578125" style="400" customWidth="1"/>
    <col min="14605" max="14605" width="45.28515625" style="400" customWidth="1"/>
    <col min="14606" max="14848" width="9.140625" style="400"/>
    <col min="14849" max="14849" width="4.42578125" style="400" customWidth="1"/>
    <col min="14850" max="14850" width="11.5703125" style="400" customWidth="1"/>
    <col min="14851" max="14851" width="40.42578125" style="400" customWidth="1"/>
    <col min="14852" max="14852" width="5.5703125" style="400" customWidth="1"/>
    <col min="14853" max="14853" width="8.5703125" style="400" customWidth="1"/>
    <col min="14854" max="14854" width="9.85546875" style="400" customWidth="1"/>
    <col min="14855" max="14855" width="13.85546875" style="400" customWidth="1"/>
    <col min="14856" max="14856" width="11.7109375" style="400" customWidth="1"/>
    <col min="14857" max="14857" width="11.5703125" style="400" customWidth="1"/>
    <col min="14858" max="14858" width="11" style="400" customWidth="1"/>
    <col min="14859" max="14859" width="10.42578125" style="400" customWidth="1"/>
    <col min="14860" max="14860" width="75.42578125" style="400" customWidth="1"/>
    <col min="14861" max="14861" width="45.28515625" style="400" customWidth="1"/>
    <col min="14862" max="15104" width="9.140625" style="400"/>
    <col min="15105" max="15105" width="4.42578125" style="400" customWidth="1"/>
    <col min="15106" max="15106" width="11.5703125" style="400" customWidth="1"/>
    <col min="15107" max="15107" width="40.42578125" style="400" customWidth="1"/>
    <col min="15108" max="15108" width="5.5703125" style="400" customWidth="1"/>
    <col min="15109" max="15109" width="8.5703125" style="400" customWidth="1"/>
    <col min="15110" max="15110" width="9.85546875" style="400" customWidth="1"/>
    <col min="15111" max="15111" width="13.85546875" style="400" customWidth="1"/>
    <col min="15112" max="15112" width="11.7109375" style="400" customWidth="1"/>
    <col min="15113" max="15113" width="11.5703125" style="400" customWidth="1"/>
    <col min="15114" max="15114" width="11" style="400" customWidth="1"/>
    <col min="15115" max="15115" width="10.42578125" style="400" customWidth="1"/>
    <col min="15116" max="15116" width="75.42578125" style="400" customWidth="1"/>
    <col min="15117" max="15117" width="45.28515625" style="400" customWidth="1"/>
    <col min="15118" max="15360" width="9.140625" style="400"/>
    <col min="15361" max="15361" width="4.42578125" style="400" customWidth="1"/>
    <col min="15362" max="15362" width="11.5703125" style="400" customWidth="1"/>
    <col min="15363" max="15363" width="40.42578125" style="400" customWidth="1"/>
    <col min="15364" max="15364" width="5.5703125" style="400" customWidth="1"/>
    <col min="15365" max="15365" width="8.5703125" style="400" customWidth="1"/>
    <col min="15366" max="15366" width="9.85546875" style="400" customWidth="1"/>
    <col min="15367" max="15367" width="13.85546875" style="400" customWidth="1"/>
    <col min="15368" max="15368" width="11.7109375" style="400" customWidth="1"/>
    <col min="15369" max="15369" width="11.5703125" style="400" customWidth="1"/>
    <col min="15370" max="15370" width="11" style="400" customWidth="1"/>
    <col min="15371" max="15371" width="10.42578125" style="400" customWidth="1"/>
    <col min="15372" max="15372" width="75.42578125" style="400" customWidth="1"/>
    <col min="15373" max="15373" width="45.28515625" style="400" customWidth="1"/>
    <col min="15374" max="15616" width="9.140625" style="400"/>
    <col min="15617" max="15617" width="4.42578125" style="400" customWidth="1"/>
    <col min="15618" max="15618" width="11.5703125" style="400" customWidth="1"/>
    <col min="15619" max="15619" width="40.42578125" style="400" customWidth="1"/>
    <col min="15620" max="15620" width="5.5703125" style="400" customWidth="1"/>
    <col min="15621" max="15621" width="8.5703125" style="400" customWidth="1"/>
    <col min="15622" max="15622" width="9.85546875" style="400" customWidth="1"/>
    <col min="15623" max="15623" width="13.85546875" style="400" customWidth="1"/>
    <col min="15624" max="15624" width="11.7109375" style="400" customWidth="1"/>
    <col min="15625" max="15625" width="11.5703125" style="400" customWidth="1"/>
    <col min="15626" max="15626" width="11" style="400" customWidth="1"/>
    <col min="15627" max="15627" width="10.42578125" style="400" customWidth="1"/>
    <col min="15628" max="15628" width="75.42578125" style="400" customWidth="1"/>
    <col min="15629" max="15629" width="45.28515625" style="400" customWidth="1"/>
    <col min="15630" max="15872" width="9.140625" style="400"/>
    <col min="15873" max="15873" width="4.42578125" style="400" customWidth="1"/>
    <col min="15874" max="15874" width="11.5703125" style="400" customWidth="1"/>
    <col min="15875" max="15875" width="40.42578125" style="400" customWidth="1"/>
    <col min="15876" max="15876" width="5.5703125" style="400" customWidth="1"/>
    <col min="15877" max="15877" width="8.5703125" style="400" customWidth="1"/>
    <col min="15878" max="15878" width="9.85546875" style="400" customWidth="1"/>
    <col min="15879" max="15879" width="13.85546875" style="400" customWidth="1"/>
    <col min="15880" max="15880" width="11.7109375" style="400" customWidth="1"/>
    <col min="15881" max="15881" width="11.5703125" style="400" customWidth="1"/>
    <col min="15882" max="15882" width="11" style="400" customWidth="1"/>
    <col min="15883" max="15883" width="10.42578125" style="400" customWidth="1"/>
    <col min="15884" max="15884" width="75.42578125" style="400" customWidth="1"/>
    <col min="15885" max="15885" width="45.28515625" style="400" customWidth="1"/>
    <col min="15886" max="16128" width="9.140625" style="400"/>
    <col min="16129" max="16129" width="4.42578125" style="400" customWidth="1"/>
    <col min="16130" max="16130" width="11.5703125" style="400" customWidth="1"/>
    <col min="16131" max="16131" width="40.42578125" style="400" customWidth="1"/>
    <col min="16132" max="16132" width="5.5703125" style="400" customWidth="1"/>
    <col min="16133" max="16133" width="8.5703125" style="400" customWidth="1"/>
    <col min="16134" max="16134" width="9.85546875" style="400" customWidth="1"/>
    <col min="16135" max="16135" width="13.85546875" style="400" customWidth="1"/>
    <col min="16136" max="16136" width="11.7109375" style="400" customWidth="1"/>
    <col min="16137" max="16137" width="11.5703125" style="400" customWidth="1"/>
    <col min="16138" max="16138" width="11" style="400" customWidth="1"/>
    <col min="16139" max="16139" width="10.42578125" style="400" customWidth="1"/>
    <col min="16140" max="16140" width="75.42578125" style="400" customWidth="1"/>
    <col min="16141" max="16141" width="45.28515625" style="400" customWidth="1"/>
    <col min="16142" max="16384" width="9.140625" style="400"/>
  </cols>
  <sheetData>
    <row r="1" spans="1:80" ht="15.75" x14ac:dyDescent="0.25">
      <c r="A1" s="515" t="s">
        <v>103</v>
      </c>
      <c r="B1" s="515"/>
      <c r="C1" s="515"/>
      <c r="D1" s="515"/>
      <c r="E1" s="515"/>
      <c r="F1" s="515"/>
      <c r="G1" s="515"/>
    </row>
    <row r="2" spans="1:80" ht="14.25" customHeight="1" thickBot="1" x14ac:dyDescent="0.25">
      <c r="B2" s="401"/>
      <c r="C2" s="402"/>
      <c r="D2" s="402"/>
      <c r="E2" s="403"/>
      <c r="F2" s="402"/>
      <c r="G2" s="402"/>
    </row>
    <row r="3" spans="1:80" ht="13.5" thickTop="1" x14ac:dyDescent="0.2">
      <c r="A3" s="505" t="s">
        <v>2</v>
      </c>
      <c r="B3" s="506"/>
      <c r="C3" s="352" t="s">
        <v>106</v>
      </c>
      <c r="D3" s="353"/>
      <c r="E3" s="404" t="s">
        <v>85</v>
      </c>
      <c r="F3" s="405">
        <f>'SO01 2017002577 Rek'!H1</f>
        <v>2017002577</v>
      </c>
      <c r="G3" s="406"/>
    </row>
    <row r="4" spans="1:80" ht="13.5" thickBot="1" x14ac:dyDescent="0.25">
      <c r="A4" s="516" t="s">
        <v>76</v>
      </c>
      <c r="B4" s="508"/>
      <c r="C4" s="358" t="s">
        <v>109</v>
      </c>
      <c r="D4" s="359"/>
      <c r="E4" s="517" t="str">
        <f>'SO01 2017002577 Rek'!G2</f>
        <v>TZB a práce s tím související</v>
      </c>
      <c r="F4" s="518"/>
      <c r="G4" s="519"/>
    </row>
    <row r="5" spans="1:80" ht="13.5" thickTop="1" x14ac:dyDescent="0.2">
      <c r="A5" s="407"/>
    </row>
    <row r="6" spans="1:80" ht="27" customHeight="1" x14ac:dyDescent="0.2">
      <c r="A6" s="409" t="s">
        <v>86</v>
      </c>
      <c r="B6" s="410" t="s">
        <v>87</v>
      </c>
      <c r="C6" s="410" t="s">
        <v>88</v>
      </c>
      <c r="D6" s="410" t="s">
        <v>89</v>
      </c>
      <c r="E6" s="410" t="s">
        <v>90</v>
      </c>
      <c r="F6" s="410" t="s">
        <v>91</v>
      </c>
      <c r="G6" s="411" t="s">
        <v>92</v>
      </c>
      <c r="H6" s="412" t="s">
        <v>93</v>
      </c>
      <c r="I6" s="412" t="s">
        <v>94</v>
      </c>
      <c r="J6" s="412" t="s">
        <v>95</v>
      </c>
      <c r="K6" s="412" t="s">
        <v>96</v>
      </c>
    </row>
    <row r="7" spans="1:80" x14ac:dyDescent="0.2">
      <c r="A7" s="413" t="s">
        <v>97</v>
      </c>
      <c r="B7" s="414" t="s">
        <v>195</v>
      </c>
      <c r="C7" s="415" t="s">
        <v>196</v>
      </c>
      <c r="D7" s="416"/>
      <c r="E7" s="417"/>
      <c r="F7" s="417"/>
      <c r="G7" s="418"/>
      <c r="H7" s="419"/>
      <c r="I7" s="420"/>
      <c r="J7" s="419"/>
      <c r="K7" s="420"/>
      <c r="O7" s="421">
        <v>1</v>
      </c>
    </row>
    <row r="8" spans="1:80" x14ac:dyDescent="0.2">
      <c r="A8" s="422">
        <v>1</v>
      </c>
      <c r="B8" s="423" t="s">
        <v>838</v>
      </c>
      <c r="C8" s="424" t="s">
        <v>839</v>
      </c>
      <c r="D8" s="425" t="s">
        <v>114</v>
      </c>
      <c r="E8" s="426">
        <v>1.375</v>
      </c>
      <c r="F8" s="426">
        <v>0</v>
      </c>
      <c r="G8" s="427">
        <f>E8*F8</f>
        <v>0</v>
      </c>
      <c r="H8" s="428">
        <v>0.05</v>
      </c>
      <c r="I8" s="429">
        <f>E8*H8</f>
        <v>6.8750000000000006E-2</v>
      </c>
      <c r="J8" s="428">
        <v>0</v>
      </c>
      <c r="K8" s="429">
        <f>E8*J8</f>
        <v>0</v>
      </c>
      <c r="O8" s="421">
        <v>2</v>
      </c>
      <c r="AA8" s="400">
        <v>1</v>
      </c>
      <c r="AB8" s="400">
        <v>1</v>
      </c>
      <c r="AC8" s="400">
        <v>1</v>
      </c>
      <c r="AZ8" s="400">
        <v>1</v>
      </c>
      <c r="BA8" s="400">
        <f>IF(AZ8=1,G8,0)</f>
        <v>0</v>
      </c>
      <c r="BB8" s="400">
        <f>IF(AZ8=2,G8,0)</f>
        <v>0</v>
      </c>
      <c r="BC8" s="400">
        <f>IF(AZ8=3,G8,0)</f>
        <v>0</v>
      </c>
      <c r="BD8" s="400">
        <f>IF(AZ8=4,G8,0)</f>
        <v>0</v>
      </c>
      <c r="BE8" s="400">
        <f>IF(AZ8=5,G8,0)</f>
        <v>0</v>
      </c>
      <c r="CA8" s="421">
        <v>1</v>
      </c>
      <c r="CB8" s="421">
        <v>1</v>
      </c>
    </row>
    <row r="9" spans="1:80" x14ac:dyDescent="0.2">
      <c r="A9" s="430"/>
      <c r="B9" s="434"/>
      <c r="C9" s="514" t="s">
        <v>840</v>
      </c>
      <c r="D9" s="490"/>
      <c r="E9" s="435">
        <v>1.375</v>
      </c>
      <c r="F9" s="436"/>
      <c r="G9" s="251"/>
      <c r="H9" s="437"/>
      <c r="I9" s="432"/>
      <c r="K9" s="432"/>
      <c r="M9" s="433" t="s">
        <v>840</v>
      </c>
      <c r="O9" s="421"/>
    </row>
    <row r="10" spans="1:80" x14ac:dyDescent="0.2">
      <c r="A10" s="438"/>
      <c r="B10" s="439" t="s">
        <v>101</v>
      </c>
      <c r="C10" s="440" t="s">
        <v>197</v>
      </c>
      <c r="D10" s="441"/>
      <c r="E10" s="442"/>
      <c r="F10" s="443"/>
      <c r="G10" s="444">
        <f>SUM(G7:G9)</f>
        <v>0</v>
      </c>
      <c r="H10" s="445"/>
      <c r="I10" s="446">
        <f>SUM(I7:I9)</f>
        <v>6.8750000000000006E-2</v>
      </c>
      <c r="J10" s="445"/>
      <c r="K10" s="446">
        <f>SUM(K7:K9)</f>
        <v>0</v>
      </c>
      <c r="O10" s="421">
        <v>4</v>
      </c>
      <c r="BA10" s="447">
        <f>SUM(BA7:BA9)</f>
        <v>0</v>
      </c>
      <c r="BB10" s="447">
        <f>SUM(BB7:BB9)</f>
        <v>0</v>
      </c>
      <c r="BC10" s="447">
        <f>SUM(BC7:BC9)</f>
        <v>0</v>
      </c>
      <c r="BD10" s="447">
        <f>SUM(BD7:BD9)</f>
        <v>0</v>
      </c>
      <c r="BE10" s="447">
        <f>SUM(BE7:BE9)</f>
        <v>0</v>
      </c>
    </row>
    <row r="11" spans="1:80" x14ac:dyDescent="0.2">
      <c r="A11" s="413" t="s">
        <v>97</v>
      </c>
      <c r="B11" s="414" t="s">
        <v>229</v>
      </c>
      <c r="C11" s="415" t="s">
        <v>230</v>
      </c>
      <c r="D11" s="416"/>
      <c r="E11" s="417"/>
      <c r="F11" s="417"/>
      <c r="G11" s="418"/>
      <c r="H11" s="419"/>
      <c r="I11" s="420"/>
      <c r="J11" s="419"/>
      <c r="K11" s="420"/>
      <c r="O11" s="421">
        <v>1</v>
      </c>
    </row>
    <row r="12" spans="1:80" ht="22.5" x14ac:dyDescent="0.2">
      <c r="A12" s="422">
        <v>2</v>
      </c>
      <c r="B12" s="423" t="s">
        <v>841</v>
      </c>
      <c r="C12" s="424" t="s">
        <v>842</v>
      </c>
      <c r="D12" s="425" t="s">
        <v>210</v>
      </c>
      <c r="E12" s="426">
        <v>1</v>
      </c>
      <c r="F12" s="426">
        <v>0</v>
      </c>
      <c r="G12" s="427">
        <f>E12*F12</f>
        <v>0</v>
      </c>
      <c r="H12" s="428">
        <v>0.02</v>
      </c>
      <c r="I12" s="429">
        <f>E12*H12</f>
        <v>0.02</v>
      </c>
      <c r="J12" s="428">
        <v>0</v>
      </c>
      <c r="K12" s="429">
        <f>E12*J12</f>
        <v>0</v>
      </c>
      <c r="O12" s="421">
        <v>2</v>
      </c>
      <c r="AA12" s="400">
        <v>1</v>
      </c>
      <c r="AB12" s="400">
        <v>1</v>
      </c>
      <c r="AC12" s="400">
        <v>1</v>
      </c>
      <c r="AZ12" s="400">
        <v>1</v>
      </c>
      <c r="BA12" s="400">
        <f>IF(AZ12=1,G12,0)</f>
        <v>0</v>
      </c>
      <c r="BB12" s="400">
        <f>IF(AZ12=2,G12,0)</f>
        <v>0</v>
      </c>
      <c r="BC12" s="400">
        <f>IF(AZ12=3,G12,0)</f>
        <v>0</v>
      </c>
      <c r="BD12" s="400">
        <f>IF(AZ12=4,G12,0)</f>
        <v>0</v>
      </c>
      <c r="BE12" s="400">
        <f>IF(AZ12=5,G12,0)</f>
        <v>0</v>
      </c>
      <c r="CA12" s="421">
        <v>1</v>
      </c>
      <c r="CB12" s="421">
        <v>1</v>
      </c>
    </row>
    <row r="13" spans="1:80" x14ac:dyDescent="0.2">
      <c r="A13" s="438"/>
      <c r="B13" s="439" t="s">
        <v>101</v>
      </c>
      <c r="C13" s="440" t="s">
        <v>231</v>
      </c>
      <c r="D13" s="441"/>
      <c r="E13" s="442"/>
      <c r="F13" s="443"/>
      <c r="G13" s="444">
        <f>SUM(G11:G12)</f>
        <v>0</v>
      </c>
      <c r="H13" s="445"/>
      <c r="I13" s="446">
        <f>SUM(I11:I12)</f>
        <v>0.02</v>
      </c>
      <c r="J13" s="445"/>
      <c r="K13" s="446">
        <f>SUM(K11:K12)</f>
        <v>0</v>
      </c>
      <c r="O13" s="421">
        <v>4</v>
      </c>
      <c r="BA13" s="447">
        <f>SUM(BA11:BA12)</f>
        <v>0</v>
      </c>
      <c r="BB13" s="447">
        <f>SUM(BB11:BB12)</f>
        <v>0</v>
      </c>
      <c r="BC13" s="447">
        <f>SUM(BC11:BC12)</f>
        <v>0</v>
      </c>
      <c r="BD13" s="447">
        <f>SUM(BD11:BD12)</f>
        <v>0</v>
      </c>
      <c r="BE13" s="447">
        <f>SUM(BE11:BE12)</f>
        <v>0</v>
      </c>
    </row>
    <row r="14" spans="1:80" x14ac:dyDescent="0.2">
      <c r="A14" s="413" t="s">
        <v>97</v>
      </c>
      <c r="B14" s="414" t="s">
        <v>270</v>
      </c>
      <c r="C14" s="415" t="s">
        <v>271</v>
      </c>
      <c r="D14" s="416"/>
      <c r="E14" s="417"/>
      <c r="F14" s="417"/>
      <c r="G14" s="418"/>
      <c r="H14" s="419"/>
      <c r="I14" s="420"/>
      <c r="J14" s="419"/>
      <c r="K14" s="420"/>
      <c r="O14" s="421">
        <v>1</v>
      </c>
    </row>
    <row r="15" spans="1:80" x14ac:dyDescent="0.2">
      <c r="A15" s="422">
        <v>3</v>
      </c>
      <c r="B15" s="423" t="s">
        <v>843</v>
      </c>
      <c r="C15" s="424" t="s">
        <v>844</v>
      </c>
      <c r="D15" s="425" t="s">
        <v>206</v>
      </c>
      <c r="E15" s="426">
        <v>315</v>
      </c>
      <c r="F15" s="426">
        <v>0</v>
      </c>
      <c r="G15" s="427">
        <f>E15*F15</f>
        <v>0</v>
      </c>
      <c r="H15" s="428">
        <v>1.56E-3</v>
      </c>
      <c r="I15" s="429">
        <f>E15*H15</f>
        <v>0.4914</v>
      </c>
      <c r="J15" s="428">
        <v>0</v>
      </c>
      <c r="K15" s="429">
        <f>E15*J15</f>
        <v>0</v>
      </c>
      <c r="O15" s="421">
        <v>2</v>
      </c>
      <c r="AA15" s="400">
        <v>1</v>
      </c>
      <c r="AB15" s="400">
        <v>1</v>
      </c>
      <c r="AC15" s="400">
        <v>1</v>
      </c>
      <c r="AZ15" s="400">
        <v>1</v>
      </c>
      <c r="BA15" s="400">
        <f>IF(AZ15=1,G15,0)</f>
        <v>0</v>
      </c>
      <c r="BB15" s="400">
        <f>IF(AZ15=2,G15,0)</f>
        <v>0</v>
      </c>
      <c r="BC15" s="400">
        <f>IF(AZ15=3,G15,0)</f>
        <v>0</v>
      </c>
      <c r="BD15" s="400">
        <f>IF(AZ15=4,G15,0)</f>
        <v>0</v>
      </c>
      <c r="BE15" s="400">
        <f>IF(AZ15=5,G15,0)</f>
        <v>0</v>
      </c>
      <c r="CA15" s="421">
        <v>1</v>
      </c>
      <c r="CB15" s="421">
        <v>1</v>
      </c>
    </row>
    <row r="16" spans="1:80" x14ac:dyDescent="0.2">
      <c r="A16" s="430"/>
      <c r="B16" s="434"/>
      <c r="C16" s="514" t="s">
        <v>845</v>
      </c>
      <c r="D16" s="490"/>
      <c r="E16" s="435">
        <v>315</v>
      </c>
      <c r="F16" s="436"/>
      <c r="G16" s="251"/>
      <c r="H16" s="437"/>
      <c r="I16" s="432"/>
      <c r="K16" s="432"/>
      <c r="M16" s="433" t="s">
        <v>845</v>
      </c>
      <c r="O16" s="421"/>
    </row>
    <row r="17" spans="1:80" x14ac:dyDescent="0.2">
      <c r="A17" s="422">
        <v>4</v>
      </c>
      <c r="B17" s="423" t="s">
        <v>846</v>
      </c>
      <c r="C17" s="424" t="s">
        <v>847</v>
      </c>
      <c r="D17" s="425" t="s">
        <v>206</v>
      </c>
      <c r="E17" s="426">
        <v>31</v>
      </c>
      <c r="F17" s="426">
        <v>0</v>
      </c>
      <c r="G17" s="427">
        <f>E17*F17</f>
        <v>0</v>
      </c>
      <c r="H17" s="428">
        <v>8.4899999999999993E-3</v>
      </c>
      <c r="I17" s="429">
        <f>E17*H17</f>
        <v>0.26318999999999998</v>
      </c>
      <c r="J17" s="428">
        <v>0</v>
      </c>
      <c r="K17" s="429">
        <f>E17*J17</f>
        <v>0</v>
      </c>
      <c r="O17" s="421">
        <v>2</v>
      </c>
      <c r="AA17" s="400">
        <v>1</v>
      </c>
      <c r="AB17" s="400">
        <v>1</v>
      </c>
      <c r="AC17" s="400">
        <v>1</v>
      </c>
      <c r="AZ17" s="400">
        <v>1</v>
      </c>
      <c r="BA17" s="400">
        <f>IF(AZ17=1,G17,0)</f>
        <v>0</v>
      </c>
      <c r="BB17" s="400">
        <f>IF(AZ17=2,G17,0)</f>
        <v>0</v>
      </c>
      <c r="BC17" s="400">
        <f>IF(AZ17=3,G17,0)</f>
        <v>0</v>
      </c>
      <c r="BD17" s="400">
        <f>IF(AZ17=4,G17,0)</f>
        <v>0</v>
      </c>
      <c r="BE17" s="400">
        <f>IF(AZ17=5,G17,0)</f>
        <v>0</v>
      </c>
      <c r="CA17" s="421">
        <v>1</v>
      </c>
      <c r="CB17" s="421">
        <v>1</v>
      </c>
    </row>
    <row r="18" spans="1:80" x14ac:dyDescent="0.2">
      <c r="A18" s="430"/>
      <c r="B18" s="434"/>
      <c r="C18" s="514" t="s">
        <v>848</v>
      </c>
      <c r="D18" s="490"/>
      <c r="E18" s="435">
        <v>31</v>
      </c>
      <c r="F18" s="436"/>
      <c r="G18" s="251"/>
      <c r="H18" s="437"/>
      <c r="I18" s="432"/>
      <c r="K18" s="432"/>
      <c r="M18" s="433" t="s">
        <v>848</v>
      </c>
      <c r="O18" s="421"/>
    </row>
    <row r="19" spans="1:80" x14ac:dyDescent="0.2">
      <c r="A19" s="438"/>
      <c r="B19" s="439" t="s">
        <v>101</v>
      </c>
      <c r="C19" s="440" t="s">
        <v>272</v>
      </c>
      <c r="D19" s="441"/>
      <c r="E19" s="442"/>
      <c r="F19" s="443"/>
      <c r="G19" s="444">
        <f>SUM(G14:G18)</f>
        <v>0</v>
      </c>
      <c r="H19" s="445"/>
      <c r="I19" s="446">
        <f>SUM(I14:I18)</f>
        <v>0.75458999999999998</v>
      </c>
      <c r="J19" s="445"/>
      <c r="K19" s="446">
        <f>SUM(K14:K18)</f>
        <v>0</v>
      </c>
      <c r="O19" s="421">
        <v>4</v>
      </c>
      <c r="BA19" s="447">
        <f>SUM(BA14:BA18)</f>
        <v>0</v>
      </c>
      <c r="BB19" s="447">
        <f>SUM(BB14:BB18)</f>
        <v>0</v>
      </c>
      <c r="BC19" s="447">
        <f>SUM(BC14:BC18)</f>
        <v>0</v>
      </c>
      <c r="BD19" s="447">
        <f>SUM(BD14:BD18)</f>
        <v>0</v>
      </c>
      <c r="BE19" s="447">
        <f>SUM(BE14:BE18)</f>
        <v>0</v>
      </c>
    </row>
    <row r="20" spans="1:80" x14ac:dyDescent="0.2">
      <c r="A20" s="413" t="s">
        <v>97</v>
      </c>
      <c r="B20" s="414" t="s">
        <v>302</v>
      </c>
      <c r="C20" s="415" t="s">
        <v>303</v>
      </c>
      <c r="D20" s="416"/>
      <c r="E20" s="417"/>
      <c r="F20" s="417"/>
      <c r="G20" s="418"/>
      <c r="H20" s="419"/>
      <c r="I20" s="420"/>
      <c r="J20" s="419"/>
      <c r="K20" s="420"/>
      <c r="O20" s="421">
        <v>1</v>
      </c>
    </row>
    <row r="21" spans="1:80" x14ac:dyDescent="0.2">
      <c r="A21" s="422">
        <v>5</v>
      </c>
      <c r="B21" s="423" t="s">
        <v>849</v>
      </c>
      <c r="C21" s="424" t="s">
        <v>850</v>
      </c>
      <c r="D21" s="425" t="s">
        <v>124</v>
      </c>
      <c r="E21" s="426">
        <v>1.4</v>
      </c>
      <c r="F21" s="426">
        <v>0</v>
      </c>
      <c r="G21" s="427">
        <f>E21*F21</f>
        <v>0</v>
      </c>
      <c r="H21" s="428">
        <v>2.2610000000000001</v>
      </c>
      <c r="I21" s="429">
        <f>E21*H21</f>
        <v>3.1654</v>
      </c>
      <c r="J21" s="428">
        <v>0</v>
      </c>
      <c r="K21" s="429">
        <f>E21*J21</f>
        <v>0</v>
      </c>
      <c r="O21" s="421">
        <v>2</v>
      </c>
      <c r="AA21" s="400">
        <v>1</v>
      </c>
      <c r="AB21" s="400">
        <v>1</v>
      </c>
      <c r="AC21" s="400">
        <v>1</v>
      </c>
      <c r="AZ21" s="400">
        <v>1</v>
      </c>
      <c r="BA21" s="400">
        <f>IF(AZ21=1,G21,0)</f>
        <v>0</v>
      </c>
      <c r="BB21" s="400">
        <f>IF(AZ21=2,G21,0)</f>
        <v>0</v>
      </c>
      <c r="BC21" s="400">
        <f>IF(AZ21=3,G21,0)</f>
        <v>0</v>
      </c>
      <c r="BD21" s="400">
        <f>IF(AZ21=4,G21,0)</f>
        <v>0</v>
      </c>
      <c r="BE21" s="400">
        <f>IF(AZ21=5,G21,0)</f>
        <v>0</v>
      </c>
      <c r="CA21" s="421">
        <v>1</v>
      </c>
      <c r="CB21" s="421">
        <v>1</v>
      </c>
    </row>
    <row r="22" spans="1:80" x14ac:dyDescent="0.2">
      <c r="A22" s="430"/>
      <c r="B22" s="434"/>
      <c r="C22" s="514" t="s">
        <v>851</v>
      </c>
      <c r="D22" s="490"/>
      <c r="E22" s="435">
        <v>1.4</v>
      </c>
      <c r="F22" s="436"/>
      <c r="G22" s="251"/>
      <c r="H22" s="437"/>
      <c r="I22" s="432"/>
      <c r="K22" s="432"/>
      <c r="M22" s="433" t="s">
        <v>851</v>
      </c>
      <c r="O22" s="421"/>
    </row>
    <row r="23" spans="1:80" x14ac:dyDescent="0.2">
      <c r="A23" s="438"/>
      <c r="B23" s="439" t="s">
        <v>101</v>
      </c>
      <c r="C23" s="440" t="s">
        <v>304</v>
      </c>
      <c r="D23" s="441"/>
      <c r="E23" s="442"/>
      <c r="F23" s="443"/>
      <c r="G23" s="444">
        <f>SUM(G20:G22)</f>
        <v>0</v>
      </c>
      <c r="H23" s="445"/>
      <c r="I23" s="446">
        <f>SUM(I20:I22)</f>
        <v>3.1654</v>
      </c>
      <c r="J23" s="445"/>
      <c r="K23" s="446">
        <f>SUM(K20:K22)</f>
        <v>0</v>
      </c>
      <c r="O23" s="421">
        <v>4</v>
      </c>
      <c r="BA23" s="447">
        <f>SUM(BA20:BA22)</f>
        <v>0</v>
      </c>
      <c r="BB23" s="447">
        <f>SUM(BB20:BB22)</f>
        <v>0</v>
      </c>
      <c r="BC23" s="447">
        <f>SUM(BC20:BC22)</f>
        <v>0</v>
      </c>
      <c r="BD23" s="447">
        <f>SUM(BD20:BD22)</f>
        <v>0</v>
      </c>
      <c r="BE23" s="447">
        <f>SUM(BE20:BE22)</f>
        <v>0</v>
      </c>
    </row>
    <row r="24" spans="1:80" x14ac:dyDescent="0.2">
      <c r="A24" s="413" t="s">
        <v>97</v>
      </c>
      <c r="B24" s="414" t="s">
        <v>398</v>
      </c>
      <c r="C24" s="415" t="s">
        <v>399</v>
      </c>
      <c r="D24" s="416"/>
      <c r="E24" s="417"/>
      <c r="F24" s="417"/>
      <c r="G24" s="418"/>
      <c r="H24" s="419"/>
      <c r="I24" s="420"/>
      <c r="J24" s="419"/>
      <c r="K24" s="420"/>
      <c r="O24" s="421">
        <v>1</v>
      </c>
    </row>
    <row r="25" spans="1:80" ht="22.5" x14ac:dyDescent="0.2">
      <c r="A25" s="422">
        <v>6</v>
      </c>
      <c r="B25" s="423" t="s">
        <v>852</v>
      </c>
      <c r="C25" s="424" t="s">
        <v>853</v>
      </c>
      <c r="D25" s="425" t="s">
        <v>124</v>
      </c>
      <c r="E25" s="426">
        <v>1.95</v>
      </c>
      <c r="F25" s="426">
        <v>0</v>
      </c>
      <c r="G25" s="427">
        <f>E25*F25</f>
        <v>0</v>
      </c>
      <c r="H25" s="428">
        <v>0</v>
      </c>
      <c r="I25" s="429">
        <f>E25*H25</f>
        <v>0</v>
      </c>
      <c r="J25" s="428">
        <v>-1.6</v>
      </c>
      <c r="K25" s="429">
        <f>E25*J25</f>
        <v>-3.12</v>
      </c>
      <c r="O25" s="421">
        <v>2</v>
      </c>
      <c r="AA25" s="400">
        <v>1</v>
      </c>
      <c r="AB25" s="400">
        <v>1</v>
      </c>
      <c r="AC25" s="400">
        <v>1</v>
      </c>
      <c r="AZ25" s="400">
        <v>1</v>
      </c>
      <c r="BA25" s="400">
        <f>IF(AZ25=1,G25,0)</f>
        <v>0</v>
      </c>
      <c r="BB25" s="400">
        <f>IF(AZ25=2,G25,0)</f>
        <v>0</v>
      </c>
      <c r="BC25" s="400">
        <f>IF(AZ25=3,G25,0)</f>
        <v>0</v>
      </c>
      <c r="BD25" s="400">
        <f>IF(AZ25=4,G25,0)</f>
        <v>0</v>
      </c>
      <c r="BE25" s="400">
        <f>IF(AZ25=5,G25,0)</f>
        <v>0</v>
      </c>
      <c r="CA25" s="421">
        <v>1</v>
      </c>
      <c r="CB25" s="421">
        <v>1</v>
      </c>
    </row>
    <row r="26" spans="1:80" x14ac:dyDescent="0.2">
      <c r="A26" s="430"/>
      <c r="B26" s="434"/>
      <c r="C26" s="514" t="s">
        <v>854</v>
      </c>
      <c r="D26" s="490"/>
      <c r="E26" s="435">
        <v>1.95</v>
      </c>
      <c r="F26" s="436"/>
      <c r="G26" s="251"/>
      <c r="H26" s="437"/>
      <c r="I26" s="432"/>
      <c r="K26" s="432"/>
      <c r="M26" s="433" t="s">
        <v>854</v>
      </c>
      <c r="O26" s="421"/>
    </row>
    <row r="27" spans="1:80" x14ac:dyDescent="0.2">
      <c r="A27" s="438"/>
      <c r="B27" s="439" t="s">
        <v>101</v>
      </c>
      <c r="C27" s="440" t="s">
        <v>400</v>
      </c>
      <c r="D27" s="441"/>
      <c r="E27" s="442"/>
      <c r="F27" s="443"/>
      <c r="G27" s="444">
        <f>SUM(G24:G26)</f>
        <v>0</v>
      </c>
      <c r="H27" s="445"/>
      <c r="I27" s="446">
        <f>SUM(I24:I26)</f>
        <v>0</v>
      </c>
      <c r="J27" s="445"/>
      <c r="K27" s="446">
        <f>SUM(K24:K26)</f>
        <v>-3.12</v>
      </c>
      <c r="O27" s="421">
        <v>4</v>
      </c>
      <c r="BA27" s="447">
        <f>SUM(BA24:BA26)</f>
        <v>0</v>
      </c>
      <c r="BB27" s="447">
        <f>SUM(BB24:BB26)</f>
        <v>0</v>
      </c>
      <c r="BC27" s="447">
        <f>SUM(BC24:BC26)</f>
        <v>0</v>
      </c>
      <c r="BD27" s="447">
        <f>SUM(BD24:BD26)</f>
        <v>0</v>
      </c>
      <c r="BE27" s="447">
        <f>SUM(BE24:BE26)</f>
        <v>0</v>
      </c>
    </row>
    <row r="28" spans="1:80" x14ac:dyDescent="0.2">
      <c r="A28" s="413" t="s">
        <v>97</v>
      </c>
      <c r="B28" s="414" t="s">
        <v>422</v>
      </c>
      <c r="C28" s="415" t="s">
        <v>423</v>
      </c>
      <c r="D28" s="416"/>
      <c r="E28" s="417"/>
      <c r="F28" s="417"/>
      <c r="G28" s="418"/>
      <c r="H28" s="419"/>
      <c r="I28" s="420"/>
      <c r="J28" s="419"/>
      <c r="K28" s="420"/>
      <c r="O28" s="421">
        <v>1</v>
      </c>
    </row>
    <row r="29" spans="1:80" x14ac:dyDescent="0.2">
      <c r="A29" s="422">
        <v>7</v>
      </c>
      <c r="B29" s="423" t="s">
        <v>855</v>
      </c>
      <c r="C29" s="424" t="s">
        <v>856</v>
      </c>
      <c r="D29" s="425" t="s">
        <v>210</v>
      </c>
      <c r="E29" s="426">
        <v>1</v>
      </c>
      <c r="F29" s="426">
        <v>0</v>
      </c>
      <c r="G29" s="427">
        <f>E29*F29</f>
        <v>0</v>
      </c>
      <c r="H29" s="428">
        <v>1E-3</v>
      </c>
      <c r="I29" s="429">
        <f>E29*H29</f>
        <v>1E-3</v>
      </c>
      <c r="J29" s="428">
        <v>-0.52300000000000002</v>
      </c>
      <c r="K29" s="429">
        <f>E29*J29</f>
        <v>-0.52300000000000002</v>
      </c>
      <c r="O29" s="421">
        <v>2</v>
      </c>
      <c r="AA29" s="400">
        <v>1</v>
      </c>
      <c r="AB29" s="400">
        <v>1</v>
      </c>
      <c r="AC29" s="400">
        <v>1</v>
      </c>
      <c r="AZ29" s="400">
        <v>1</v>
      </c>
      <c r="BA29" s="400">
        <f>IF(AZ29=1,G29,0)</f>
        <v>0</v>
      </c>
      <c r="BB29" s="400">
        <f>IF(AZ29=2,G29,0)</f>
        <v>0</v>
      </c>
      <c r="BC29" s="400">
        <f>IF(AZ29=3,G29,0)</f>
        <v>0</v>
      </c>
      <c r="BD29" s="400">
        <f>IF(AZ29=4,G29,0)</f>
        <v>0</v>
      </c>
      <c r="BE29" s="400">
        <f>IF(AZ29=5,G29,0)</f>
        <v>0</v>
      </c>
      <c r="CA29" s="421">
        <v>1</v>
      </c>
      <c r="CB29" s="421">
        <v>1</v>
      </c>
    </row>
    <row r="30" spans="1:80" x14ac:dyDescent="0.2">
      <c r="A30" s="430"/>
      <c r="B30" s="434"/>
      <c r="C30" s="514" t="s">
        <v>857</v>
      </c>
      <c r="D30" s="490"/>
      <c r="E30" s="435">
        <v>1</v>
      </c>
      <c r="F30" s="436"/>
      <c r="G30" s="251"/>
      <c r="H30" s="437"/>
      <c r="I30" s="432"/>
      <c r="K30" s="432"/>
      <c r="M30" s="433" t="s">
        <v>857</v>
      </c>
      <c r="O30" s="421"/>
    </row>
    <row r="31" spans="1:80" x14ac:dyDescent="0.2">
      <c r="A31" s="422">
        <v>8</v>
      </c>
      <c r="B31" s="423" t="s">
        <v>858</v>
      </c>
      <c r="C31" s="424" t="s">
        <v>859</v>
      </c>
      <c r="D31" s="425" t="s">
        <v>206</v>
      </c>
      <c r="E31" s="426">
        <v>315</v>
      </c>
      <c r="F31" s="426">
        <v>0</v>
      </c>
      <c r="G31" s="427">
        <f>E31*F31</f>
        <v>0</v>
      </c>
      <c r="H31" s="428">
        <v>0</v>
      </c>
      <c r="I31" s="429">
        <f>E31*H31</f>
        <v>0</v>
      </c>
      <c r="J31" s="428">
        <v>-2E-3</v>
      </c>
      <c r="K31" s="429">
        <f>E31*J31</f>
        <v>-0.63</v>
      </c>
      <c r="O31" s="421">
        <v>2</v>
      </c>
      <c r="AA31" s="400">
        <v>1</v>
      </c>
      <c r="AB31" s="400">
        <v>1</v>
      </c>
      <c r="AC31" s="400">
        <v>1</v>
      </c>
      <c r="AZ31" s="400">
        <v>1</v>
      </c>
      <c r="BA31" s="400">
        <f>IF(AZ31=1,G31,0)</f>
        <v>0</v>
      </c>
      <c r="BB31" s="400">
        <f>IF(AZ31=2,G31,0)</f>
        <v>0</v>
      </c>
      <c r="BC31" s="400">
        <f>IF(AZ31=3,G31,0)</f>
        <v>0</v>
      </c>
      <c r="BD31" s="400">
        <f>IF(AZ31=4,G31,0)</f>
        <v>0</v>
      </c>
      <c r="BE31" s="400">
        <f>IF(AZ31=5,G31,0)</f>
        <v>0</v>
      </c>
      <c r="CA31" s="421">
        <v>1</v>
      </c>
      <c r="CB31" s="421">
        <v>1</v>
      </c>
    </row>
    <row r="32" spans="1:80" x14ac:dyDescent="0.2">
      <c r="A32" s="430"/>
      <c r="B32" s="434"/>
      <c r="C32" s="514" t="s">
        <v>860</v>
      </c>
      <c r="D32" s="490"/>
      <c r="E32" s="435">
        <v>315</v>
      </c>
      <c r="F32" s="436"/>
      <c r="G32" s="251"/>
      <c r="H32" s="437"/>
      <c r="I32" s="432"/>
      <c r="K32" s="432"/>
      <c r="M32" s="433" t="s">
        <v>860</v>
      </c>
      <c r="O32" s="421"/>
    </row>
    <row r="33" spans="1:80" x14ac:dyDescent="0.2">
      <c r="A33" s="422">
        <v>9</v>
      </c>
      <c r="B33" s="423" t="s">
        <v>861</v>
      </c>
      <c r="C33" s="424" t="s">
        <v>862</v>
      </c>
      <c r="D33" s="425" t="s">
        <v>206</v>
      </c>
      <c r="E33" s="426">
        <v>5.5</v>
      </c>
      <c r="F33" s="426">
        <v>0</v>
      </c>
      <c r="G33" s="427">
        <f>E33*F33</f>
        <v>0</v>
      </c>
      <c r="H33" s="428">
        <v>1E-3</v>
      </c>
      <c r="I33" s="429">
        <f>E33*H33</f>
        <v>5.4999999999999997E-3</v>
      </c>
      <c r="J33" s="428">
        <v>-1.7999999999999999E-2</v>
      </c>
      <c r="K33" s="429">
        <f>E33*J33</f>
        <v>-9.8999999999999991E-2</v>
      </c>
      <c r="O33" s="421">
        <v>2</v>
      </c>
      <c r="AA33" s="400">
        <v>1</v>
      </c>
      <c r="AB33" s="400">
        <v>1</v>
      </c>
      <c r="AC33" s="400">
        <v>1</v>
      </c>
      <c r="AZ33" s="400">
        <v>1</v>
      </c>
      <c r="BA33" s="400">
        <f>IF(AZ33=1,G33,0)</f>
        <v>0</v>
      </c>
      <c r="BB33" s="400">
        <f>IF(AZ33=2,G33,0)</f>
        <v>0</v>
      </c>
      <c r="BC33" s="400">
        <f>IF(AZ33=3,G33,0)</f>
        <v>0</v>
      </c>
      <c r="BD33" s="400">
        <f>IF(AZ33=4,G33,0)</f>
        <v>0</v>
      </c>
      <c r="BE33" s="400">
        <f>IF(AZ33=5,G33,0)</f>
        <v>0</v>
      </c>
      <c r="CA33" s="421">
        <v>1</v>
      </c>
      <c r="CB33" s="421">
        <v>1</v>
      </c>
    </row>
    <row r="34" spans="1:80" x14ac:dyDescent="0.2">
      <c r="A34" s="430"/>
      <c r="B34" s="434"/>
      <c r="C34" s="514" t="s">
        <v>863</v>
      </c>
      <c r="D34" s="490"/>
      <c r="E34" s="435">
        <v>5.5</v>
      </c>
      <c r="F34" s="436"/>
      <c r="G34" s="251"/>
      <c r="H34" s="437"/>
      <c r="I34" s="432"/>
      <c r="K34" s="432"/>
      <c r="M34" s="433" t="s">
        <v>863</v>
      </c>
      <c r="O34" s="421"/>
    </row>
    <row r="35" spans="1:80" x14ac:dyDescent="0.2">
      <c r="A35" s="422">
        <v>10</v>
      </c>
      <c r="B35" s="423" t="s">
        <v>864</v>
      </c>
      <c r="C35" s="424" t="s">
        <v>865</v>
      </c>
      <c r="D35" s="425" t="s">
        <v>206</v>
      </c>
      <c r="E35" s="426">
        <v>5.5</v>
      </c>
      <c r="F35" s="426">
        <v>0</v>
      </c>
      <c r="G35" s="427">
        <f>E35*F35</f>
        <v>0</v>
      </c>
      <c r="H35" s="428">
        <v>0</v>
      </c>
      <c r="I35" s="429">
        <f>E35*H35</f>
        <v>0</v>
      </c>
      <c r="J35" s="428">
        <v>-0.04</v>
      </c>
      <c r="K35" s="429">
        <f>E35*J35</f>
        <v>-0.22</v>
      </c>
      <c r="O35" s="421">
        <v>2</v>
      </c>
      <c r="AA35" s="400">
        <v>1</v>
      </c>
      <c r="AB35" s="400">
        <v>1</v>
      </c>
      <c r="AC35" s="400">
        <v>1</v>
      </c>
      <c r="AZ35" s="400">
        <v>1</v>
      </c>
      <c r="BA35" s="400">
        <f>IF(AZ35=1,G35,0)</f>
        <v>0</v>
      </c>
      <c r="BB35" s="400">
        <f>IF(AZ35=2,G35,0)</f>
        <v>0</v>
      </c>
      <c r="BC35" s="400">
        <f>IF(AZ35=3,G35,0)</f>
        <v>0</v>
      </c>
      <c r="BD35" s="400">
        <f>IF(AZ35=4,G35,0)</f>
        <v>0</v>
      </c>
      <c r="BE35" s="400">
        <f>IF(AZ35=5,G35,0)</f>
        <v>0</v>
      </c>
      <c r="CA35" s="421">
        <v>1</v>
      </c>
      <c r="CB35" s="421">
        <v>1</v>
      </c>
    </row>
    <row r="36" spans="1:80" x14ac:dyDescent="0.2">
      <c r="A36" s="430"/>
      <c r="B36" s="434"/>
      <c r="C36" s="514" t="s">
        <v>866</v>
      </c>
      <c r="D36" s="490"/>
      <c r="E36" s="435">
        <v>5.5</v>
      </c>
      <c r="F36" s="436"/>
      <c r="G36" s="251"/>
      <c r="H36" s="437"/>
      <c r="I36" s="432"/>
      <c r="K36" s="432"/>
      <c r="M36" s="433" t="s">
        <v>866</v>
      </c>
      <c r="O36" s="421"/>
    </row>
    <row r="37" spans="1:80" x14ac:dyDescent="0.2">
      <c r="A37" s="422">
        <v>11</v>
      </c>
      <c r="B37" s="423" t="s">
        <v>867</v>
      </c>
      <c r="C37" s="424" t="s">
        <v>868</v>
      </c>
      <c r="D37" s="425" t="s">
        <v>206</v>
      </c>
      <c r="E37" s="426">
        <v>31</v>
      </c>
      <c r="F37" s="426">
        <v>0</v>
      </c>
      <c r="G37" s="427">
        <f>E37*F37</f>
        <v>0</v>
      </c>
      <c r="H37" s="428">
        <v>1E-3</v>
      </c>
      <c r="I37" s="429">
        <f>E37*H37</f>
        <v>3.1E-2</v>
      </c>
      <c r="J37" s="428">
        <v>-0.01</v>
      </c>
      <c r="K37" s="429">
        <f>E37*J37</f>
        <v>-0.31</v>
      </c>
      <c r="O37" s="421">
        <v>2</v>
      </c>
      <c r="AA37" s="400">
        <v>1</v>
      </c>
      <c r="AB37" s="400">
        <v>1</v>
      </c>
      <c r="AC37" s="400">
        <v>1</v>
      </c>
      <c r="AZ37" s="400">
        <v>1</v>
      </c>
      <c r="BA37" s="400">
        <f>IF(AZ37=1,G37,0)</f>
        <v>0</v>
      </c>
      <c r="BB37" s="400">
        <f>IF(AZ37=2,G37,0)</f>
        <v>0</v>
      </c>
      <c r="BC37" s="400">
        <f>IF(AZ37=3,G37,0)</f>
        <v>0</v>
      </c>
      <c r="BD37" s="400">
        <f>IF(AZ37=4,G37,0)</f>
        <v>0</v>
      </c>
      <c r="BE37" s="400">
        <f>IF(AZ37=5,G37,0)</f>
        <v>0</v>
      </c>
      <c r="CA37" s="421">
        <v>1</v>
      </c>
      <c r="CB37" s="421">
        <v>1</v>
      </c>
    </row>
    <row r="38" spans="1:80" x14ac:dyDescent="0.2">
      <c r="A38" s="430"/>
      <c r="B38" s="434"/>
      <c r="C38" s="514" t="s">
        <v>848</v>
      </c>
      <c r="D38" s="490"/>
      <c r="E38" s="435">
        <v>31</v>
      </c>
      <c r="F38" s="436"/>
      <c r="G38" s="251"/>
      <c r="H38" s="437"/>
      <c r="I38" s="432"/>
      <c r="K38" s="432"/>
      <c r="M38" s="433" t="s">
        <v>848</v>
      </c>
      <c r="O38" s="421"/>
    </row>
    <row r="39" spans="1:80" x14ac:dyDescent="0.2">
      <c r="A39" s="438"/>
      <c r="B39" s="439" t="s">
        <v>101</v>
      </c>
      <c r="C39" s="440" t="s">
        <v>424</v>
      </c>
      <c r="D39" s="441"/>
      <c r="E39" s="442"/>
      <c r="F39" s="443"/>
      <c r="G39" s="444">
        <f>SUM(G28:G38)</f>
        <v>0</v>
      </c>
      <c r="H39" s="445"/>
      <c r="I39" s="446">
        <f>SUM(I28:I38)</f>
        <v>3.7499999999999999E-2</v>
      </c>
      <c r="J39" s="445"/>
      <c r="K39" s="446">
        <f>SUM(K28:K38)</f>
        <v>-1.782</v>
      </c>
      <c r="O39" s="421">
        <v>4</v>
      </c>
      <c r="BA39" s="447">
        <f>SUM(BA28:BA38)</f>
        <v>0</v>
      </c>
      <c r="BB39" s="447">
        <f>SUM(BB28:BB38)</f>
        <v>0</v>
      </c>
      <c r="BC39" s="447">
        <f>SUM(BC28:BC38)</f>
        <v>0</v>
      </c>
      <c r="BD39" s="447">
        <f>SUM(BD28:BD38)</f>
        <v>0</v>
      </c>
      <c r="BE39" s="447">
        <f>SUM(BE28:BE38)</f>
        <v>0</v>
      </c>
    </row>
    <row r="40" spans="1:80" x14ac:dyDescent="0.2">
      <c r="A40" s="413" t="s">
        <v>97</v>
      </c>
      <c r="B40" s="414" t="s">
        <v>869</v>
      </c>
      <c r="C40" s="415" t="s">
        <v>870</v>
      </c>
      <c r="D40" s="416"/>
      <c r="E40" s="417"/>
      <c r="F40" s="417"/>
      <c r="G40" s="418"/>
      <c r="H40" s="419"/>
      <c r="I40" s="420"/>
      <c r="J40" s="419"/>
      <c r="K40" s="420"/>
      <c r="O40" s="421">
        <v>1</v>
      </c>
    </row>
    <row r="41" spans="1:80" x14ac:dyDescent="0.2">
      <c r="A41" s="422">
        <v>12</v>
      </c>
      <c r="B41" s="423" t="s">
        <v>872</v>
      </c>
      <c r="C41" s="424" t="s">
        <v>873</v>
      </c>
      <c r="D41" s="425" t="s">
        <v>210</v>
      </c>
      <c r="E41" s="426">
        <v>1</v>
      </c>
      <c r="F41" s="426">
        <v>0</v>
      </c>
      <c r="G41" s="427">
        <f>E41*F41</f>
        <v>0</v>
      </c>
      <c r="H41" s="428">
        <v>0</v>
      </c>
      <c r="I41" s="429">
        <f>E41*H41</f>
        <v>0</v>
      </c>
      <c r="J41" s="428">
        <v>0</v>
      </c>
      <c r="K41" s="429">
        <f>E41*J41</f>
        <v>0</v>
      </c>
      <c r="O41" s="421">
        <v>2</v>
      </c>
      <c r="AA41" s="400">
        <v>1</v>
      </c>
      <c r="AB41" s="400">
        <v>7</v>
      </c>
      <c r="AC41" s="400">
        <v>7</v>
      </c>
      <c r="AZ41" s="400">
        <v>1</v>
      </c>
      <c r="BA41" s="400">
        <f>IF(AZ41=1,G41,0)</f>
        <v>0</v>
      </c>
      <c r="BB41" s="400">
        <f>IF(AZ41=2,G41,0)</f>
        <v>0</v>
      </c>
      <c r="BC41" s="400">
        <f>IF(AZ41=3,G41,0)</f>
        <v>0</v>
      </c>
      <c r="BD41" s="400">
        <f>IF(AZ41=4,G41,0)</f>
        <v>0</v>
      </c>
      <c r="BE41" s="400">
        <f>IF(AZ41=5,G41,0)</f>
        <v>0</v>
      </c>
      <c r="CA41" s="421">
        <v>1</v>
      </c>
      <c r="CB41" s="421">
        <v>7</v>
      </c>
    </row>
    <row r="42" spans="1:80" x14ac:dyDescent="0.2">
      <c r="A42" s="422">
        <v>13</v>
      </c>
      <c r="B42" s="423" t="s">
        <v>874</v>
      </c>
      <c r="C42" s="424" t="s">
        <v>875</v>
      </c>
      <c r="D42" s="425" t="s">
        <v>210</v>
      </c>
      <c r="E42" s="426">
        <v>1</v>
      </c>
      <c r="F42" s="426">
        <v>0</v>
      </c>
      <c r="G42" s="427">
        <f>E42*F42</f>
        <v>0</v>
      </c>
      <c r="H42" s="428">
        <v>0</v>
      </c>
      <c r="I42" s="429">
        <f>E42*H42</f>
        <v>0</v>
      </c>
      <c r="J42" s="428">
        <v>0</v>
      </c>
      <c r="K42" s="429">
        <f>E42*J42</f>
        <v>0</v>
      </c>
      <c r="O42" s="421">
        <v>2</v>
      </c>
      <c r="AA42" s="400">
        <v>1</v>
      </c>
      <c r="AB42" s="400">
        <v>7</v>
      </c>
      <c r="AC42" s="400">
        <v>7</v>
      </c>
      <c r="AZ42" s="400">
        <v>1</v>
      </c>
      <c r="BA42" s="400">
        <f>IF(AZ42=1,G42,0)</f>
        <v>0</v>
      </c>
      <c r="BB42" s="400">
        <f>IF(AZ42=2,G42,0)</f>
        <v>0</v>
      </c>
      <c r="BC42" s="400">
        <f>IF(AZ42=3,G42,0)</f>
        <v>0</v>
      </c>
      <c r="BD42" s="400">
        <f>IF(AZ42=4,G42,0)</f>
        <v>0</v>
      </c>
      <c r="BE42" s="400">
        <f>IF(AZ42=5,G42,0)</f>
        <v>0</v>
      </c>
      <c r="CA42" s="421">
        <v>1</v>
      </c>
      <c r="CB42" s="421">
        <v>7</v>
      </c>
    </row>
    <row r="43" spans="1:80" x14ac:dyDescent="0.2">
      <c r="A43" s="422">
        <v>14</v>
      </c>
      <c r="B43" s="423" t="s">
        <v>876</v>
      </c>
      <c r="C43" s="424" t="s">
        <v>877</v>
      </c>
      <c r="D43" s="425" t="s">
        <v>206</v>
      </c>
      <c r="E43" s="426">
        <v>50</v>
      </c>
      <c r="F43" s="426">
        <v>0</v>
      </c>
      <c r="G43" s="427">
        <f>E43*F43</f>
        <v>0</v>
      </c>
      <c r="H43" s="428">
        <v>0</v>
      </c>
      <c r="I43" s="429">
        <f>E43*H43</f>
        <v>0</v>
      </c>
      <c r="J43" s="428">
        <v>0</v>
      </c>
      <c r="K43" s="429">
        <f>E43*J43</f>
        <v>0</v>
      </c>
      <c r="O43" s="421">
        <v>2</v>
      </c>
      <c r="AA43" s="400">
        <v>1</v>
      </c>
      <c r="AB43" s="400">
        <v>0</v>
      </c>
      <c r="AC43" s="400">
        <v>0</v>
      </c>
      <c r="AZ43" s="400">
        <v>1</v>
      </c>
      <c r="BA43" s="400">
        <f>IF(AZ43=1,G43,0)</f>
        <v>0</v>
      </c>
      <c r="BB43" s="400">
        <f>IF(AZ43=2,G43,0)</f>
        <v>0</v>
      </c>
      <c r="BC43" s="400">
        <f>IF(AZ43=3,G43,0)</f>
        <v>0</v>
      </c>
      <c r="BD43" s="400">
        <f>IF(AZ43=4,G43,0)</f>
        <v>0</v>
      </c>
      <c r="BE43" s="400">
        <f>IF(AZ43=5,G43,0)</f>
        <v>0</v>
      </c>
      <c r="CA43" s="421">
        <v>1</v>
      </c>
      <c r="CB43" s="421">
        <v>0</v>
      </c>
    </row>
    <row r="44" spans="1:80" x14ac:dyDescent="0.2">
      <c r="A44" s="422">
        <v>15</v>
      </c>
      <c r="B44" s="423" t="s">
        <v>878</v>
      </c>
      <c r="C44" s="424" t="s">
        <v>879</v>
      </c>
      <c r="D44" s="425" t="s">
        <v>210</v>
      </c>
      <c r="E44" s="426">
        <v>39</v>
      </c>
      <c r="F44" s="426">
        <v>0</v>
      </c>
      <c r="G44" s="427">
        <f>E44*F44</f>
        <v>0</v>
      </c>
      <c r="H44" s="428">
        <v>0</v>
      </c>
      <c r="I44" s="429">
        <f>E44*H44</f>
        <v>0</v>
      </c>
      <c r="J44" s="428">
        <v>0</v>
      </c>
      <c r="K44" s="429">
        <f>E44*J44</f>
        <v>0</v>
      </c>
      <c r="O44" s="421">
        <v>2</v>
      </c>
      <c r="AA44" s="400">
        <v>1</v>
      </c>
      <c r="AB44" s="400">
        <v>7</v>
      </c>
      <c r="AC44" s="400">
        <v>7</v>
      </c>
      <c r="AZ44" s="400">
        <v>1</v>
      </c>
      <c r="BA44" s="400">
        <f>IF(AZ44=1,G44,0)</f>
        <v>0</v>
      </c>
      <c r="BB44" s="400">
        <f>IF(AZ44=2,G44,0)</f>
        <v>0</v>
      </c>
      <c r="BC44" s="400">
        <f>IF(AZ44=3,G44,0)</f>
        <v>0</v>
      </c>
      <c r="BD44" s="400">
        <f>IF(AZ44=4,G44,0)</f>
        <v>0</v>
      </c>
      <c r="BE44" s="400">
        <f>IF(AZ44=5,G44,0)</f>
        <v>0</v>
      </c>
      <c r="CA44" s="421">
        <v>1</v>
      </c>
      <c r="CB44" s="421">
        <v>7</v>
      </c>
    </row>
    <row r="45" spans="1:80" x14ac:dyDescent="0.2">
      <c r="A45" s="430"/>
      <c r="B45" s="434"/>
      <c r="C45" s="514" t="s">
        <v>880</v>
      </c>
      <c r="D45" s="490"/>
      <c r="E45" s="435">
        <v>10</v>
      </c>
      <c r="F45" s="436"/>
      <c r="G45" s="251"/>
      <c r="H45" s="437"/>
      <c r="I45" s="432"/>
      <c r="K45" s="432"/>
      <c r="M45" s="433" t="s">
        <v>880</v>
      </c>
      <c r="O45" s="421"/>
    </row>
    <row r="46" spans="1:80" x14ac:dyDescent="0.2">
      <c r="A46" s="430"/>
      <c r="B46" s="434"/>
      <c r="C46" s="514" t="s">
        <v>881</v>
      </c>
      <c r="D46" s="490"/>
      <c r="E46" s="435">
        <v>29</v>
      </c>
      <c r="F46" s="436"/>
      <c r="G46" s="251"/>
      <c r="H46" s="437"/>
      <c r="I46" s="432"/>
      <c r="K46" s="432"/>
      <c r="M46" s="433" t="s">
        <v>881</v>
      </c>
      <c r="O46" s="421"/>
    </row>
    <row r="47" spans="1:80" x14ac:dyDescent="0.2">
      <c r="A47" s="422">
        <v>16</v>
      </c>
      <c r="B47" s="423" t="s">
        <v>882</v>
      </c>
      <c r="C47" s="424" t="s">
        <v>883</v>
      </c>
      <c r="D47" s="425" t="s">
        <v>206</v>
      </c>
      <c r="E47" s="426">
        <v>405</v>
      </c>
      <c r="F47" s="426">
        <v>0</v>
      </c>
      <c r="G47" s="427">
        <f>E47*F47</f>
        <v>0</v>
      </c>
      <c r="H47" s="428">
        <v>0</v>
      </c>
      <c r="I47" s="429">
        <f>E47*H47</f>
        <v>0</v>
      </c>
      <c r="J47" s="428">
        <v>0</v>
      </c>
      <c r="K47" s="429">
        <f>E47*J47</f>
        <v>0</v>
      </c>
      <c r="O47" s="421">
        <v>2</v>
      </c>
      <c r="AA47" s="400">
        <v>1</v>
      </c>
      <c r="AB47" s="400">
        <v>7</v>
      </c>
      <c r="AC47" s="400">
        <v>7</v>
      </c>
      <c r="AZ47" s="400">
        <v>1</v>
      </c>
      <c r="BA47" s="400">
        <f>IF(AZ47=1,G47,0)</f>
        <v>0</v>
      </c>
      <c r="BB47" s="400">
        <f>IF(AZ47=2,G47,0)</f>
        <v>0</v>
      </c>
      <c r="BC47" s="400">
        <f>IF(AZ47=3,G47,0)</f>
        <v>0</v>
      </c>
      <c r="BD47" s="400">
        <f>IF(AZ47=4,G47,0)</f>
        <v>0</v>
      </c>
      <c r="BE47" s="400">
        <f>IF(AZ47=5,G47,0)</f>
        <v>0</v>
      </c>
      <c r="CA47" s="421">
        <v>1</v>
      </c>
      <c r="CB47" s="421">
        <v>7</v>
      </c>
    </row>
    <row r="48" spans="1:80" x14ac:dyDescent="0.2">
      <c r="A48" s="430"/>
      <c r="B48" s="434"/>
      <c r="C48" s="514" t="s">
        <v>884</v>
      </c>
      <c r="D48" s="490"/>
      <c r="E48" s="435">
        <v>90</v>
      </c>
      <c r="F48" s="436"/>
      <c r="G48" s="251"/>
      <c r="H48" s="437"/>
      <c r="I48" s="432"/>
      <c r="K48" s="432"/>
      <c r="M48" s="433" t="s">
        <v>884</v>
      </c>
      <c r="O48" s="421"/>
    </row>
    <row r="49" spans="1:80" x14ac:dyDescent="0.2">
      <c r="A49" s="430"/>
      <c r="B49" s="434"/>
      <c r="C49" s="514" t="s">
        <v>885</v>
      </c>
      <c r="D49" s="490"/>
      <c r="E49" s="435">
        <v>315</v>
      </c>
      <c r="F49" s="436"/>
      <c r="G49" s="251"/>
      <c r="H49" s="437"/>
      <c r="I49" s="432"/>
      <c r="K49" s="432"/>
      <c r="M49" s="433" t="s">
        <v>885</v>
      </c>
      <c r="O49" s="421"/>
    </row>
    <row r="50" spans="1:80" x14ac:dyDescent="0.2">
      <c r="A50" s="422">
        <v>17</v>
      </c>
      <c r="B50" s="423" t="s">
        <v>886</v>
      </c>
      <c r="C50" s="424" t="s">
        <v>887</v>
      </c>
      <c r="D50" s="425" t="s">
        <v>210</v>
      </c>
      <c r="E50" s="426">
        <v>14</v>
      </c>
      <c r="F50" s="426">
        <v>0</v>
      </c>
      <c r="G50" s="427">
        <f>E50*F50</f>
        <v>0</v>
      </c>
      <c r="H50" s="428">
        <v>0</v>
      </c>
      <c r="I50" s="429">
        <f>E50*H50</f>
        <v>0</v>
      </c>
      <c r="J50" s="428">
        <v>0</v>
      </c>
      <c r="K50" s="429">
        <f>E50*J50</f>
        <v>0</v>
      </c>
      <c r="O50" s="421">
        <v>2</v>
      </c>
      <c r="AA50" s="400">
        <v>1</v>
      </c>
      <c r="AB50" s="400">
        <v>7</v>
      </c>
      <c r="AC50" s="400">
        <v>7</v>
      </c>
      <c r="AZ50" s="400">
        <v>1</v>
      </c>
      <c r="BA50" s="400">
        <f>IF(AZ50=1,G50,0)</f>
        <v>0</v>
      </c>
      <c r="BB50" s="400">
        <f>IF(AZ50=2,G50,0)</f>
        <v>0</v>
      </c>
      <c r="BC50" s="400">
        <f>IF(AZ50=3,G50,0)</f>
        <v>0</v>
      </c>
      <c r="BD50" s="400">
        <f>IF(AZ50=4,G50,0)</f>
        <v>0</v>
      </c>
      <c r="BE50" s="400">
        <f>IF(AZ50=5,G50,0)</f>
        <v>0</v>
      </c>
      <c r="CA50" s="421">
        <v>1</v>
      </c>
      <c r="CB50" s="421">
        <v>7</v>
      </c>
    </row>
    <row r="51" spans="1:80" x14ac:dyDescent="0.2">
      <c r="A51" s="430"/>
      <c r="B51" s="434"/>
      <c r="C51" s="514" t="s">
        <v>888</v>
      </c>
      <c r="D51" s="490"/>
      <c r="E51" s="435">
        <v>6</v>
      </c>
      <c r="F51" s="436"/>
      <c r="G51" s="251"/>
      <c r="H51" s="437"/>
      <c r="I51" s="432"/>
      <c r="K51" s="432"/>
      <c r="M51" s="433" t="s">
        <v>888</v>
      </c>
      <c r="O51" s="421"/>
    </row>
    <row r="52" spans="1:80" x14ac:dyDescent="0.2">
      <c r="A52" s="430"/>
      <c r="B52" s="434"/>
      <c r="C52" s="514" t="s">
        <v>889</v>
      </c>
      <c r="D52" s="490"/>
      <c r="E52" s="435">
        <v>8</v>
      </c>
      <c r="F52" s="436"/>
      <c r="G52" s="251"/>
      <c r="H52" s="437"/>
      <c r="I52" s="432"/>
      <c r="K52" s="432"/>
      <c r="M52" s="433" t="s">
        <v>889</v>
      </c>
      <c r="O52" s="421"/>
    </row>
    <row r="53" spans="1:80" x14ac:dyDescent="0.2">
      <c r="A53" s="422">
        <v>18</v>
      </c>
      <c r="B53" s="423" t="s">
        <v>890</v>
      </c>
      <c r="C53" s="424" t="s">
        <v>891</v>
      </c>
      <c r="D53" s="425" t="s">
        <v>210</v>
      </c>
      <c r="E53" s="426">
        <v>7</v>
      </c>
      <c r="F53" s="426">
        <v>0</v>
      </c>
      <c r="G53" s="427">
        <f>E53*F53</f>
        <v>0</v>
      </c>
      <c r="H53" s="428">
        <v>0</v>
      </c>
      <c r="I53" s="429">
        <f>E53*H53</f>
        <v>0</v>
      </c>
      <c r="J53" s="428">
        <v>0</v>
      </c>
      <c r="K53" s="429">
        <f>E53*J53</f>
        <v>0</v>
      </c>
      <c r="O53" s="421">
        <v>2</v>
      </c>
      <c r="AA53" s="400">
        <v>1</v>
      </c>
      <c r="AB53" s="400">
        <v>7</v>
      </c>
      <c r="AC53" s="400">
        <v>7</v>
      </c>
      <c r="AZ53" s="400">
        <v>1</v>
      </c>
      <c r="BA53" s="400">
        <f>IF(AZ53=1,G53,0)</f>
        <v>0</v>
      </c>
      <c r="BB53" s="400">
        <f>IF(AZ53=2,G53,0)</f>
        <v>0</v>
      </c>
      <c r="BC53" s="400">
        <f>IF(AZ53=3,G53,0)</f>
        <v>0</v>
      </c>
      <c r="BD53" s="400">
        <f>IF(AZ53=4,G53,0)</f>
        <v>0</v>
      </c>
      <c r="BE53" s="400">
        <f>IF(AZ53=5,G53,0)</f>
        <v>0</v>
      </c>
      <c r="CA53" s="421">
        <v>1</v>
      </c>
      <c r="CB53" s="421">
        <v>7</v>
      </c>
    </row>
    <row r="54" spans="1:80" x14ac:dyDescent="0.2">
      <c r="A54" s="430"/>
      <c r="B54" s="434"/>
      <c r="C54" s="514" t="s">
        <v>892</v>
      </c>
      <c r="D54" s="490"/>
      <c r="E54" s="435">
        <v>1</v>
      </c>
      <c r="F54" s="436"/>
      <c r="G54" s="251"/>
      <c r="H54" s="437"/>
      <c r="I54" s="432"/>
      <c r="K54" s="432"/>
      <c r="M54" s="433" t="s">
        <v>892</v>
      </c>
      <c r="O54" s="421"/>
    </row>
    <row r="55" spans="1:80" x14ac:dyDescent="0.2">
      <c r="A55" s="430"/>
      <c r="B55" s="434"/>
      <c r="C55" s="514" t="s">
        <v>893</v>
      </c>
      <c r="D55" s="490"/>
      <c r="E55" s="435">
        <v>6</v>
      </c>
      <c r="F55" s="436"/>
      <c r="G55" s="251"/>
      <c r="H55" s="437"/>
      <c r="I55" s="432"/>
      <c r="K55" s="432"/>
      <c r="M55" s="433" t="s">
        <v>893</v>
      </c>
      <c r="O55" s="421"/>
    </row>
    <row r="56" spans="1:80" x14ac:dyDescent="0.2">
      <c r="A56" s="422">
        <v>19</v>
      </c>
      <c r="B56" s="423" t="s">
        <v>894</v>
      </c>
      <c r="C56" s="424" t="s">
        <v>895</v>
      </c>
      <c r="D56" s="425" t="s">
        <v>210</v>
      </c>
      <c r="E56" s="426">
        <v>10</v>
      </c>
      <c r="F56" s="426">
        <v>0</v>
      </c>
      <c r="G56" s="427">
        <f>E56*F56</f>
        <v>0</v>
      </c>
      <c r="H56" s="428">
        <v>0</v>
      </c>
      <c r="I56" s="429">
        <f>E56*H56</f>
        <v>0</v>
      </c>
      <c r="J56" s="428">
        <v>0</v>
      </c>
      <c r="K56" s="429">
        <f>E56*J56</f>
        <v>0</v>
      </c>
      <c r="O56" s="421">
        <v>2</v>
      </c>
      <c r="AA56" s="400">
        <v>1</v>
      </c>
      <c r="AB56" s="400">
        <v>7</v>
      </c>
      <c r="AC56" s="400">
        <v>7</v>
      </c>
      <c r="AZ56" s="400">
        <v>1</v>
      </c>
      <c r="BA56" s="400">
        <f>IF(AZ56=1,G56,0)</f>
        <v>0</v>
      </c>
      <c r="BB56" s="400">
        <f>IF(AZ56=2,G56,0)</f>
        <v>0</v>
      </c>
      <c r="BC56" s="400">
        <f>IF(AZ56=3,G56,0)</f>
        <v>0</v>
      </c>
      <c r="BD56" s="400">
        <f>IF(AZ56=4,G56,0)</f>
        <v>0</v>
      </c>
      <c r="BE56" s="400">
        <f>IF(AZ56=5,G56,0)</f>
        <v>0</v>
      </c>
      <c r="CA56" s="421">
        <v>1</v>
      </c>
      <c r="CB56" s="421">
        <v>7</v>
      </c>
    </row>
    <row r="57" spans="1:80" x14ac:dyDescent="0.2">
      <c r="A57" s="430"/>
      <c r="B57" s="434"/>
      <c r="C57" s="514" t="s">
        <v>896</v>
      </c>
      <c r="D57" s="490"/>
      <c r="E57" s="435">
        <v>3</v>
      </c>
      <c r="F57" s="436"/>
      <c r="G57" s="251"/>
      <c r="H57" s="437"/>
      <c r="I57" s="432"/>
      <c r="K57" s="432"/>
      <c r="M57" s="433" t="s">
        <v>896</v>
      </c>
      <c r="O57" s="421"/>
    </row>
    <row r="58" spans="1:80" x14ac:dyDescent="0.2">
      <c r="A58" s="430"/>
      <c r="B58" s="434"/>
      <c r="C58" s="514" t="s">
        <v>897</v>
      </c>
      <c r="D58" s="490"/>
      <c r="E58" s="435">
        <v>7</v>
      </c>
      <c r="F58" s="436"/>
      <c r="G58" s="251"/>
      <c r="H58" s="437"/>
      <c r="I58" s="432"/>
      <c r="K58" s="432"/>
      <c r="M58" s="433" t="s">
        <v>897</v>
      </c>
      <c r="O58" s="421"/>
    </row>
    <row r="59" spans="1:80" x14ac:dyDescent="0.2">
      <c r="A59" s="422">
        <v>20</v>
      </c>
      <c r="B59" s="423" t="s">
        <v>898</v>
      </c>
      <c r="C59" s="424" t="s">
        <v>899</v>
      </c>
      <c r="D59" s="425" t="s">
        <v>210</v>
      </c>
      <c r="E59" s="426">
        <v>14</v>
      </c>
      <c r="F59" s="426">
        <v>0</v>
      </c>
      <c r="G59" s="427">
        <f>E59*F59</f>
        <v>0</v>
      </c>
      <c r="H59" s="428">
        <v>0</v>
      </c>
      <c r="I59" s="429">
        <f>E59*H59</f>
        <v>0</v>
      </c>
      <c r="J59" s="428">
        <v>0</v>
      </c>
      <c r="K59" s="429">
        <f>E59*J59</f>
        <v>0</v>
      </c>
      <c r="O59" s="421">
        <v>2</v>
      </c>
      <c r="AA59" s="400">
        <v>1</v>
      </c>
      <c r="AB59" s="400">
        <v>7</v>
      </c>
      <c r="AC59" s="400">
        <v>7</v>
      </c>
      <c r="AZ59" s="400">
        <v>1</v>
      </c>
      <c r="BA59" s="400">
        <f>IF(AZ59=1,G59,0)</f>
        <v>0</v>
      </c>
      <c r="BB59" s="400">
        <f>IF(AZ59=2,G59,0)</f>
        <v>0</v>
      </c>
      <c r="BC59" s="400">
        <f>IF(AZ59=3,G59,0)</f>
        <v>0</v>
      </c>
      <c r="BD59" s="400">
        <f>IF(AZ59=4,G59,0)</f>
        <v>0</v>
      </c>
      <c r="BE59" s="400">
        <f>IF(AZ59=5,G59,0)</f>
        <v>0</v>
      </c>
      <c r="CA59" s="421">
        <v>1</v>
      </c>
      <c r="CB59" s="421">
        <v>7</v>
      </c>
    </row>
    <row r="60" spans="1:80" x14ac:dyDescent="0.2">
      <c r="A60" s="422">
        <v>21</v>
      </c>
      <c r="B60" s="423" t="s">
        <v>900</v>
      </c>
      <c r="C60" s="424" t="s">
        <v>901</v>
      </c>
      <c r="D60" s="425" t="s">
        <v>210</v>
      </c>
      <c r="E60" s="426">
        <v>12</v>
      </c>
      <c r="F60" s="426">
        <v>0</v>
      </c>
      <c r="G60" s="427">
        <f>E60*F60</f>
        <v>0</v>
      </c>
      <c r="H60" s="428">
        <v>0</v>
      </c>
      <c r="I60" s="429">
        <f>E60*H60</f>
        <v>0</v>
      </c>
      <c r="J60" s="428">
        <v>0</v>
      </c>
      <c r="K60" s="429">
        <f>E60*J60</f>
        <v>0</v>
      </c>
      <c r="O60" s="421">
        <v>2</v>
      </c>
      <c r="AA60" s="400">
        <v>1</v>
      </c>
      <c r="AB60" s="400">
        <v>7</v>
      </c>
      <c r="AC60" s="400">
        <v>7</v>
      </c>
      <c r="AZ60" s="400">
        <v>1</v>
      </c>
      <c r="BA60" s="400">
        <f>IF(AZ60=1,G60,0)</f>
        <v>0</v>
      </c>
      <c r="BB60" s="400">
        <f>IF(AZ60=2,G60,0)</f>
        <v>0</v>
      </c>
      <c r="BC60" s="400">
        <f>IF(AZ60=3,G60,0)</f>
        <v>0</v>
      </c>
      <c r="BD60" s="400">
        <f>IF(AZ60=4,G60,0)</f>
        <v>0</v>
      </c>
      <c r="BE60" s="400">
        <f>IF(AZ60=5,G60,0)</f>
        <v>0</v>
      </c>
      <c r="CA60" s="421">
        <v>1</v>
      </c>
      <c r="CB60" s="421">
        <v>7</v>
      </c>
    </row>
    <row r="61" spans="1:80" x14ac:dyDescent="0.2">
      <c r="A61" s="422">
        <v>22</v>
      </c>
      <c r="B61" s="423" t="s">
        <v>902</v>
      </c>
      <c r="C61" s="424" t="s">
        <v>903</v>
      </c>
      <c r="D61" s="425" t="s">
        <v>210</v>
      </c>
      <c r="E61" s="426">
        <v>2</v>
      </c>
      <c r="F61" s="426">
        <v>0</v>
      </c>
      <c r="G61" s="427">
        <f>E61*F61</f>
        <v>0</v>
      </c>
      <c r="H61" s="428">
        <v>0</v>
      </c>
      <c r="I61" s="429">
        <f>E61*H61</f>
        <v>0</v>
      </c>
      <c r="J61" s="428">
        <v>0</v>
      </c>
      <c r="K61" s="429">
        <f>E61*J61</f>
        <v>0</v>
      </c>
      <c r="O61" s="421">
        <v>2</v>
      </c>
      <c r="AA61" s="400">
        <v>1</v>
      </c>
      <c r="AB61" s="400">
        <v>7</v>
      </c>
      <c r="AC61" s="400">
        <v>7</v>
      </c>
      <c r="AZ61" s="400">
        <v>1</v>
      </c>
      <c r="BA61" s="400">
        <f>IF(AZ61=1,G61,0)</f>
        <v>0</v>
      </c>
      <c r="BB61" s="400">
        <f>IF(AZ61=2,G61,0)</f>
        <v>0</v>
      </c>
      <c r="BC61" s="400">
        <f>IF(AZ61=3,G61,0)</f>
        <v>0</v>
      </c>
      <c r="BD61" s="400">
        <f>IF(AZ61=4,G61,0)</f>
        <v>0</v>
      </c>
      <c r="BE61" s="400">
        <f>IF(AZ61=5,G61,0)</f>
        <v>0</v>
      </c>
      <c r="CA61" s="421">
        <v>1</v>
      </c>
      <c r="CB61" s="421">
        <v>7</v>
      </c>
    </row>
    <row r="62" spans="1:80" x14ac:dyDescent="0.2">
      <c r="A62" s="422">
        <v>23</v>
      </c>
      <c r="B62" s="423" t="s">
        <v>904</v>
      </c>
      <c r="C62" s="424" t="s">
        <v>905</v>
      </c>
      <c r="D62" s="425" t="s">
        <v>210</v>
      </c>
      <c r="E62" s="426">
        <v>16</v>
      </c>
      <c r="F62" s="426">
        <v>0</v>
      </c>
      <c r="G62" s="427">
        <f>E62*F62</f>
        <v>0</v>
      </c>
      <c r="H62" s="428">
        <v>0</v>
      </c>
      <c r="I62" s="429">
        <f>E62*H62</f>
        <v>0</v>
      </c>
      <c r="J62" s="428">
        <v>0</v>
      </c>
      <c r="K62" s="429">
        <f>E62*J62</f>
        <v>0</v>
      </c>
      <c r="O62" s="421">
        <v>2</v>
      </c>
      <c r="AA62" s="400">
        <v>1</v>
      </c>
      <c r="AB62" s="400">
        <v>7</v>
      </c>
      <c r="AC62" s="400">
        <v>7</v>
      </c>
      <c r="AZ62" s="400">
        <v>1</v>
      </c>
      <c r="BA62" s="400">
        <f>IF(AZ62=1,G62,0)</f>
        <v>0</v>
      </c>
      <c r="BB62" s="400">
        <f>IF(AZ62=2,G62,0)</f>
        <v>0</v>
      </c>
      <c r="BC62" s="400">
        <f>IF(AZ62=3,G62,0)</f>
        <v>0</v>
      </c>
      <c r="BD62" s="400">
        <f>IF(AZ62=4,G62,0)</f>
        <v>0</v>
      </c>
      <c r="BE62" s="400">
        <f>IF(AZ62=5,G62,0)</f>
        <v>0</v>
      </c>
      <c r="CA62" s="421">
        <v>1</v>
      </c>
      <c r="CB62" s="421">
        <v>7</v>
      </c>
    </row>
    <row r="63" spans="1:80" x14ac:dyDescent="0.2">
      <c r="A63" s="430"/>
      <c r="B63" s="434"/>
      <c r="C63" s="514" t="s">
        <v>906</v>
      </c>
      <c r="D63" s="490"/>
      <c r="E63" s="435">
        <v>8</v>
      </c>
      <c r="F63" s="436"/>
      <c r="G63" s="251"/>
      <c r="H63" s="437"/>
      <c r="I63" s="432"/>
      <c r="K63" s="432"/>
      <c r="M63" s="433" t="s">
        <v>906</v>
      </c>
      <c r="O63" s="421"/>
    </row>
    <row r="64" spans="1:80" x14ac:dyDescent="0.2">
      <c r="A64" s="430"/>
      <c r="B64" s="434"/>
      <c r="C64" s="514" t="s">
        <v>907</v>
      </c>
      <c r="D64" s="490"/>
      <c r="E64" s="435">
        <v>8</v>
      </c>
      <c r="F64" s="436"/>
      <c r="G64" s="251"/>
      <c r="H64" s="437"/>
      <c r="I64" s="432"/>
      <c r="K64" s="432"/>
      <c r="M64" s="433" t="s">
        <v>907</v>
      </c>
      <c r="O64" s="421"/>
    </row>
    <row r="65" spans="1:80" x14ac:dyDescent="0.2">
      <c r="A65" s="422">
        <v>24</v>
      </c>
      <c r="B65" s="423" t="s">
        <v>908</v>
      </c>
      <c r="C65" s="424" t="s">
        <v>909</v>
      </c>
      <c r="D65" s="425" t="s">
        <v>210</v>
      </c>
      <c r="E65" s="426">
        <v>22</v>
      </c>
      <c r="F65" s="426">
        <v>0</v>
      </c>
      <c r="G65" s="427">
        <f>E65*F65</f>
        <v>0</v>
      </c>
      <c r="H65" s="428">
        <v>0</v>
      </c>
      <c r="I65" s="429">
        <f>E65*H65</f>
        <v>0</v>
      </c>
      <c r="J65" s="428">
        <v>0</v>
      </c>
      <c r="K65" s="429">
        <f>E65*J65</f>
        <v>0</v>
      </c>
      <c r="O65" s="421">
        <v>2</v>
      </c>
      <c r="AA65" s="400">
        <v>1</v>
      </c>
      <c r="AB65" s="400">
        <v>7</v>
      </c>
      <c r="AC65" s="400">
        <v>7</v>
      </c>
      <c r="AZ65" s="400">
        <v>1</v>
      </c>
      <c r="BA65" s="400">
        <f>IF(AZ65=1,G65,0)</f>
        <v>0</v>
      </c>
      <c r="BB65" s="400">
        <f>IF(AZ65=2,G65,0)</f>
        <v>0</v>
      </c>
      <c r="BC65" s="400">
        <f>IF(AZ65=3,G65,0)</f>
        <v>0</v>
      </c>
      <c r="BD65" s="400">
        <f>IF(AZ65=4,G65,0)</f>
        <v>0</v>
      </c>
      <c r="BE65" s="400">
        <f>IF(AZ65=5,G65,0)</f>
        <v>0</v>
      </c>
      <c r="CA65" s="421">
        <v>1</v>
      </c>
      <c r="CB65" s="421">
        <v>7</v>
      </c>
    </row>
    <row r="66" spans="1:80" ht="22.5" x14ac:dyDescent="0.2">
      <c r="A66" s="422">
        <v>25</v>
      </c>
      <c r="B66" s="423" t="s">
        <v>910</v>
      </c>
      <c r="C66" s="424" t="s">
        <v>911</v>
      </c>
      <c r="D66" s="425" t="s">
        <v>100</v>
      </c>
      <c r="E66" s="426">
        <v>2</v>
      </c>
      <c r="F66" s="426">
        <v>0</v>
      </c>
      <c r="G66" s="427">
        <f>E66*F66</f>
        <v>0</v>
      </c>
      <c r="H66" s="428">
        <v>0</v>
      </c>
      <c r="I66" s="429">
        <f>E66*H66</f>
        <v>0</v>
      </c>
      <c r="J66" s="428"/>
      <c r="K66" s="429">
        <f>E66*J66</f>
        <v>0</v>
      </c>
      <c r="O66" s="421">
        <v>2</v>
      </c>
      <c r="AA66" s="400">
        <v>12</v>
      </c>
      <c r="AB66" s="400">
        <v>0</v>
      </c>
      <c r="AC66" s="400">
        <v>80</v>
      </c>
      <c r="AZ66" s="400">
        <v>1</v>
      </c>
      <c r="BA66" s="400">
        <f>IF(AZ66=1,G66,0)</f>
        <v>0</v>
      </c>
      <c r="BB66" s="400">
        <f>IF(AZ66=2,G66,0)</f>
        <v>0</v>
      </c>
      <c r="BC66" s="400">
        <f>IF(AZ66=3,G66,0)</f>
        <v>0</v>
      </c>
      <c r="BD66" s="400">
        <f>IF(AZ66=4,G66,0)</f>
        <v>0</v>
      </c>
      <c r="BE66" s="400">
        <f>IF(AZ66=5,G66,0)</f>
        <v>0</v>
      </c>
      <c r="CA66" s="421">
        <v>12</v>
      </c>
      <c r="CB66" s="421">
        <v>0</v>
      </c>
    </row>
    <row r="67" spans="1:80" x14ac:dyDescent="0.2">
      <c r="A67" s="422">
        <v>26</v>
      </c>
      <c r="B67" s="423" t="s">
        <v>912</v>
      </c>
      <c r="C67" s="424" t="s">
        <v>913</v>
      </c>
      <c r="D67" s="425" t="s">
        <v>206</v>
      </c>
      <c r="E67" s="426">
        <v>230</v>
      </c>
      <c r="F67" s="426">
        <v>0</v>
      </c>
      <c r="G67" s="427">
        <f>E67*F67</f>
        <v>0</v>
      </c>
      <c r="H67" s="428">
        <v>1.4999999999999999E-4</v>
      </c>
      <c r="I67" s="429">
        <f>E67*H67</f>
        <v>3.4499999999999996E-2</v>
      </c>
      <c r="J67" s="428"/>
      <c r="K67" s="429">
        <f>E67*J67</f>
        <v>0</v>
      </c>
      <c r="O67" s="421">
        <v>2</v>
      </c>
      <c r="AA67" s="400">
        <v>3</v>
      </c>
      <c r="AB67" s="400">
        <v>1</v>
      </c>
      <c r="AC67" s="400">
        <v>34111030</v>
      </c>
      <c r="AZ67" s="400">
        <v>1</v>
      </c>
      <c r="BA67" s="400">
        <f>IF(AZ67=1,G67,0)</f>
        <v>0</v>
      </c>
      <c r="BB67" s="400">
        <f>IF(AZ67=2,G67,0)</f>
        <v>0</v>
      </c>
      <c r="BC67" s="400">
        <f>IF(AZ67=3,G67,0)</f>
        <v>0</v>
      </c>
      <c r="BD67" s="400">
        <f>IF(AZ67=4,G67,0)</f>
        <v>0</v>
      </c>
      <c r="BE67" s="400">
        <f>IF(AZ67=5,G67,0)</f>
        <v>0</v>
      </c>
      <c r="CA67" s="421">
        <v>3</v>
      </c>
      <c r="CB67" s="421">
        <v>1</v>
      </c>
    </row>
    <row r="68" spans="1:80" x14ac:dyDescent="0.2">
      <c r="A68" s="430"/>
      <c r="B68" s="434"/>
      <c r="C68" s="514" t="s">
        <v>914</v>
      </c>
      <c r="D68" s="490"/>
      <c r="E68" s="435">
        <v>60</v>
      </c>
      <c r="F68" s="436"/>
      <c r="G68" s="251"/>
      <c r="H68" s="437"/>
      <c r="I68" s="432"/>
      <c r="K68" s="432"/>
      <c r="M68" s="433" t="s">
        <v>914</v>
      </c>
      <c r="O68" s="421"/>
    </row>
    <row r="69" spans="1:80" x14ac:dyDescent="0.2">
      <c r="A69" s="430"/>
      <c r="B69" s="434"/>
      <c r="C69" s="514" t="s">
        <v>915</v>
      </c>
      <c r="D69" s="490"/>
      <c r="E69" s="435">
        <v>170</v>
      </c>
      <c r="F69" s="436"/>
      <c r="G69" s="251"/>
      <c r="H69" s="437"/>
      <c r="I69" s="432"/>
      <c r="K69" s="432"/>
      <c r="M69" s="433" t="s">
        <v>915</v>
      </c>
      <c r="O69" s="421"/>
    </row>
    <row r="70" spans="1:80" x14ac:dyDescent="0.2">
      <c r="A70" s="422">
        <v>27</v>
      </c>
      <c r="B70" s="423" t="s">
        <v>916</v>
      </c>
      <c r="C70" s="424" t="s">
        <v>917</v>
      </c>
      <c r="D70" s="425" t="s">
        <v>206</v>
      </c>
      <c r="E70" s="426">
        <v>175</v>
      </c>
      <c r="F70" s="426">
        <v>0</v>
      </c>
      <c r="G70" s="427">
        <f>E70*F70</f>
        <v>0</v>
      </c>
      <c r="H70" s="428">
        <v>2.0000000000000001E-4</v>
      </c>
      <c r="I70" s="429">
        <f>E70*H70</f>
        <v>3.5000000000000003E-2</v>
      </c>
      <c r="J70" s="428"/>
      <c r="K70" s="429">
        <f>E70*J70</f>
        <v>0</v>
      </c>
      <c r="O70" s="421">
        <v>2</v>
      </c>
      <c r="AA70" s="400">
        <v>3</v>
      </c>
      <c r="AB70" s="400">
        <v>1</v>
      </c>
      <c r="AC70" s="400">
        <v>34111036</v>
      </c>
      <c r="AZ70" s="400">
        <v>1</v>
      </c>
      <c r="BA70" s="400">
        <f>IF(AZ70=1,G70,0)</f>
        <v>0</v>
      </c>
      <c r="BB70" s="400">
        <f>IF(AZ70=2,G70,0)</f>
        <v>0</v>
      </c>
      <c r="BC70" s="400">
        <f>IF(AZ70=3,G70,0)</f>
        <v>0</v>
      </c>
      <c r="BD70" s="400">
        <f>IF(AZ70=4,G70,0)</f>
        <v>0</v>
      </c>
      <c r="BE70" s="400">
        <f>IF(AZ70=5,G70,0)</f>
        <v>0</v>
      </c>
      <c r="CA70" s="421">
        <v>3</v>
      </c>
      <c r="CB70" s="421">
        <v>1</v>
      </c>
    </row>
    <row r="71" spans="1:80" x14ac:dyDescent="0.2">
      <c r="A71" s="430"/>
      <c r="B71" s="434"/>
      <c r="C71" s="514" t="s">
        <v>918</v>
      </c>
      <c r="D71" s="490"/>
      <c r="E71" s="435">
        <v>30</v>
      </c>
      <c r="F71" s="436"/>
      <c r="G71" s="251"/>
      <c r="H71" s="437"/>
      <c r="I71" s="432"/>
      <c r="K71" s="432"/>
      <c r="M71" s="433" t="s">
        <v>918</v>
      </c>
      <c r="O71" s="421"/>
    </row>
    <row r="72" spans="1:80" x14ac:dyDescent="0.2">
      <c r="A72" s="430"/>
      <c r="B72" s="434"/>
      <c r="C72" s="514" t="s">
        <v>919</v>
      </c>
      <c r="D72" s="490"/>
      <c r="E72" s="435">
        <v>145</v>
      </c>
      <c r="F72" s="436"/>
      <c r="G72" s="251"/>
      <c r="H72" s="437"/>
      <c r="I72" s="432"/>
      <c r="K72" s="432"/>
      <c r="M72" s="433" t="s">
        <v>919</v>
      </c>
      <c r="O72" s="421"/>
    </row>
    <row r="73" spans="1:80" x14ac:dyDescent="0.2">
      <c r="A73" s="422">
        <v>28</v>
      </c>
      <c r="B73" s="423" t="s">
        <v>920</v>
      </c>
      <c r="C73" s="424" t="s">
        <v>921</v>
      </c>
      <c r="D73" s="425" t="s">
        <v>210</v>
      </c>
      <c r="E73" s="426">
        <v>22</v>
      </c>
      <c r="F73" s="426">
        <v>0</v>
      </c>
      <c r="G73" s="427">
        <f>E73*F73</f>
        <v>0</v>
      </c>
      <c r="H73" s="428">
        <v>3.3E-3</v>
      </c>
      <c r="I73" s="429">
        <f>E73*H73</f>
        <v>7.2599999999999998E-2</v>
      </c>
      <c r="J73" s="428"/>
      <c r="K73" s="429">
        <f>E73*J73</f>
        <v>0</v>
      </c>
      <c r="O73" s="421">
        <v>2</v>
      </c>
      <c r="AA73" s="400">
        <v>3</v>
      </c>
      <c r="AB73" s="400">
        <v>1</v>
      </c>
      <c r="AC73" s="400">
        <v>34823741</v>
      </c>
      <c r="AZ73" s="400">
        <v>1</v>
      </c>
      <c r="BA73" s="400">
        <f>IF(AZ73=1,G73,0)</f>
        <v>0</v>
      </c>
      <c r="BB73" s="400">
        <f>IF(AZ73=2,G73,0)</f>
        <v>0</v>
      </c>
      <c r="BC73" s="400">
        <f>IF(AZ73=3,G73,0)</f>
        <v>0</v>
      </c>
      <c r="BD73" s="400">
        <f>IF(AZ73=4,G73,0)</f>
        <v>0</v>
      </c>
      <c r="BE73" s="400">
        <f>IF(AZ73=5,G73,0)</f>
        <v>0</v>
      </c>
      <c r="CA73" s="421">
        <v>3</v>
      </c>
      <c r="CB73" s="421">
        <v>1</v>
      </c>
    </row>
    <row r="74" spans="1:80" x14ac:dyDescent="0.2">
      <c r="A74" s="422">
        <v>29</v>
      </c>
      <c r="B74" s="423" t="s">
        <v>922</v>
      </c>
      <c r="C74" s="424" t="s">
        <v>923</v>
      </c>
      <c r="D74" s="425" t="s">
        <v>210</v>
      </c>
      <c r="E74" s="426">
        <v>16</v>
      </c>
      <c r="F74" s="426">
        <v>0</v>
      </c>
      <c r="G74" s="427">
        <f>E74*F74</f>
        <v>0</v>
      </c>
      <c r="H74" s="428">
        <v>1E-4</v>
      </c>
      <c r="I74" s="429">
        <f>E74*H74</f>
        <v>1.6000000000000001E-3</v>
      </c>
      <c r="J74" s="428"/>
      <c r="K74" s="429">
        <f>E74*J74</f>
        <v>0</v>
      </c>
      <c r="O74" s="421">
        <v>2</v>
      </c>
      <c r="AA74" s="400">
        <v>3</v>
      </c>
      <c r="AB74" s="400">
        <v>1</v>
      </c>
      <c r="AC74" s="400">
        <v>34899021</v>
      </c>
      <c r="AZ74" s="400">
        <v>1</v>
      </c>
      <c r="BA74" s="400">
        <f>IF(AZ74=1,G74,0)</f>
        <v>0</v>
      </c>
      <c r="BB74" s="400">
        <f>IF(AZ74=2,G74,0)</f>
        <v>0</v>
      </c>
      <c r="BC74" s="400">
        <f>IF(AZ74=3,G74,0)</f>
        <v>0</v>
      </c>
      <c r="BD74" s="400">
        <f>IF(AZ74=4,G74,0)</f>
        <v>0</v>
      </c>
      <c r="BE74" s="400">
        <f>IF(AZ74=5,G74,0)</f>
        <v>0</v>
      </c>
      <c r="CA74" s="421">
        <v>3</v>
      </c>
      <c r="CB74" s="421">
        <v>1</v>
      </c>
    </row>
    <row r="75" spans="1:80" x14ac:dyDescent="0.2">
      <c r="A75" s="430"/>
      <c r="B75" s="434"/>
      <c r="C75" s="514" t="s">
        <v>924</v>
      </c>
      <c r="D75" s="490"/>
      <c r="E75" s="435">
        <v>8</v>
      </c>
      <c r="F75" s="436"/>
      <c r="G75" s="251"/>
      <c r="H75" s="437"/>
      <c r="I75" s="432"/>
      <c r="K75" s="432"/>
      <c r="M75" s="433" t="s">
        <v>924</v>
      </c>
      <c r="O75" s="421"/>
    </row>
    <row r="76" spans="1:80" x14ac:dyDescent="0.2">
      <c r="A76" s="430"/>
      <c r="B76" s="434"/>
      <c r="C76" s="514" t="s">
        <v>889</v>
      </c>
      <c r="D76" s="490"/>
      <c r="E76" s="435">
        <v>8</v>
      </c>
      <c r="F76" s="436"/>
      <c r="G76" s="251"/>
      <c r="H76" s="437"/>
      <c r="I76" s="432"/>
      <c r="K76" s="432"/>
      <c r="M76" s="433" t="s">
        <v>889</v>
      </c>
      <c r="O76" s="421"/>
    </row>
    <row r="77" spans="1:80" x14ac:dyDescent="0.2">
      <c r="A77" s="422">
        <v>30</v>
      </c>
      <c r="B77" s="423" t="s">
        <v>925</v>
      </c>
      <c r="C77" s="424" t="s">
        <v>926</v>
      </c>
      <c r="D77" s="425" t="s">
        <v>210</v>
      </c>
      <c r="E77" s="426">
        <v>1</v>
      </c>
      <c r="F77" s="426">
        <v>0</v>
      </c>
      <c r="G77" s="427">
        <f t="shared" ref="G77:G84" si="0">E77*F77</f>
        <v>0</v>
      </c>
      <c r="H77" s="428">
        <v>1.6899999999999998E-2</v>
      </c>
      <c r="I77" s="429">
        <f t="shared" ref="I77:I84" si="1">E77*H77</f>
        <v>1.6899999999999998E-2</v>
      </c>
      <c r="J77" s="428"/>
      <c r="K77" s="429">
        <f t="shared" ref="K77:K84" si="2">E77*J77</f>
        <v>0</v>
      </c>
      <c r="O77" s="421">
        <v>2</v>
      </c>
      <c r="AA77" s="400">
        <v>3</v>
      </c>
      <c r="AB77" s="400">
        <v>1</v>
      </c>
      <c r="AC77" s="400">
        <v>35713850</v>
      </c>
      <c r="AZ77" s="400">
        <v>1</v>
      </c>
      <c r="BA77" s="400">
        <f t="shared" ref="BA77:BA84" si="3">IF(AZ77=1,G77,0)</f>
        <v>0</v>
      </c>
      <c r="BB77" s="400">
        <f t="shared" ref="BB77:BB84" si="4">IF(AZ77=2,G77,0)</f>
        <v>0</v>
      </c>
      <c r="BC77" s="400">
        <f t="shared" ref="BC77:BC84" si="5">IF(AZ77=3,G77,0)</f>
        <v>0</v>
      </c>
      <c r="BD77" s="400">
        <f t="shared" ref="BD77:BD84" si="6">IF(AZ77=4,G77,0)</f>
        <v>0</v>
      </c>
      <c r="BE77" s="400">
        <f t="shared" ref="BE77:BE84" si="7">IF(AZ77=5,G77,0)</f>
        <v>0</v>
      </c>
      <c r="CA77" s="421">
        <v>3</v>
      </c>
      <c r="CB77" s="421">
        <v>1</v>
      </c>
    </row>
    <row r="78" spans="1:80" x14ac:dyDescent="0.2">
      <c r="A78" s="422">
        <v>31</v>
      </c>
      <c r="B78" s="423" t="s">
        <v>927</v>
      </c>
      <c r="C78" s="424" t="s">
        <v>928</v>
      </c>
      <c r="D78" s="425" t="s">
        <v>210</v>
      </c>
      <c r="E78" s="426">
        <v>5</v>
      </c>
      <c r="F78" s="426">
        <v>0</v>
      </c>
      <c r="G78" s="427">
        <f t="shared" si="0"/>
        <v>0</v>
      </c>
      <c r="H78" s="428">
        <v>1.4999999999999999E-4</v>
      </c>
      <c r="I78" s="429">
        <f t="shared" si="1"/>
        <v>7.4999999999999991E-4</v>
      </c>
      <c r="J78" s="428"/>
      <c r="K78" s="429">
        <f t="shared" si="2"/>
        <v>0</v>
      </c>
      <c r="O78" s="421">
        <v>2</v>
      </c>
      <c r="AA78" s="400">
        <v>3</v>
      </c>
      <c r="AB78" s="400">
        <v>1</v>
      </c>
      <c r="AC78" s="400">
        <v>35822109</v>
      </c>
      <c r="AZ78" s="400">
        <v>1</v>
      </c>
      <c r="BA78" s="400">
        <f t="shared" si="3"/>
        <v>0</v>
      </c>
      <c r="BB78" s="400">
        <f t="shared" si="4"/>
        <v>0</v>
      </c>
      <c r="BC78" s="400">
        <f t="shared" si="5"/>
        <v>0</v>
      </c>
      <c r="BD78" s="400">
        <f t="shared" si="6"/>
        <v>0</v>
      </c>
      <c r="BE78" s="400">
        <f t="shared" si="7"/>
        <v>0</v>
      </c>
      <c r="CA78" s="421">
        <v>3</v>
      </c>
      <c r="CB78" s="421">
        <v>1</v>
      </c>
    </row>
    <row r="79" spans="1:80" x14ac:dyDescent="0.2">
      <c r="A79" s="422">
        <v>32</v>
      </c>
      <c r="B79" s="423" t="s">
        <v>929</v>
      </c>
      <c r="C79" s="424" t="s">
        <v>930</v>
      </c>
      <c r="D79" s="425" t="s">
        <v>210</v>
      </c>
      <c r="E79" s="426">
        <v>5</v>
      </c>
      <c r="F79" s="426">
        <v>0</v>
      </c>
      <c r="G79" s="427">
        <f t="shared" si="0"/>
        <v>0</v>
      </c>
      <c r="H79" s="428">
        <v>1.4999999999999999E-4</v>
      </c>
      <c r="I79" s="429">
        <f t="shared" si="1"/>
        <v>7.4999999999999991E-4</v>
      </c>
      <c r="J79" s="428"/>
      <c r="K79" s="429">
        <f t="shared" si="2"/>
        <v>0</v>
      </c>
      <c r="O79" s="421">
        <v>2</v>
      </c>
      <c r="AA79" s="400">
        <v>3</v>
      </c>
      <c r="AB79" s="400">
        <v>1</v>
      </c>
      <c r="AC79" s="400">
        <v>35822111</v>
      </c>
      <c r="AZ79" s="400">
        <v>1</v>
      </c>
      <c r="BA79" s="400">
        <f t="shared" si="3"/>
        <v>0</v>
      </c>
      <c r="BB79" s="400">
        <f t="shared" si="4"/>
        <v>0</v>
      </c>
      <c r="BC79" s="400">
        <f t="shared" si="5"/>
        <v>0</v>
      </c>
      <c r="BD79" s="400">
        <f t="shared" si="6"/>
        <v>0</v>
      </c>
      <c r="BE79" s="400">
        <f t="shared" si="7"/>
        <v>0</v>
      </c>
      <c r="CA79" s="421">
        <v>3</v>
      </c>
      <c r="CB79" s="421">
        <v>1</v>
      </c>
    </row>
    <row r="80" spans="1:80" x14ac:dyDescent="0.2">
      <c r="A80" s="422">
        <v>33</v>
      </c>
      <c r="B80" s="423" t="s">
        <v>931</v>
      </c>
      <c r="C80" s="424" t="s">
        <v>932</v>
      </c>
      <c r="D80" s="425" t="s">
        <v>210</v>
      </c>
      <c r="E80" s="426">
        <v>1</v>
      </c>
      <c r="F80" s="426">
        <v>0</v>
      </c>
      <c r="G80" s="427">
        <f t="shared" si="0"/>
        <v>0</v>
      </c>
      <c r="H80" s="428">
        <v>4.4000000000000002E-4</v>
      </c>
      <c r="I80" s="429">
        <f t="shared" si="1"/>
        <v>4.4000000000000002E-4</v>
      </c>
      <c r="J80" s="428"/>
      <c r="K80" s="429">
        <f t="shared" si="2"/>
        <v>0</v>
      </c>
      <c r="O80" s="421">
        <v>2</v>
      </c>
      <c r="AA80" s="400">
        <v>3</v>
      </c>
      <c r="AB80" s="400">
        <v>1</v>
      </c>
      <c r="AC80" s="400">
        <v>35822402</v>
      </c>
      <c r="AZ80" s="400">
        <v>1</v>
      </c>
      <c r="BA80" s="400">
        <f t="shared" si="3"/>
        <v>0</v>
      </c>
      <c r="BB80" s="400">
        <f t="shared" si="4"/>
        <v>0</v>
      </c>
      <c r="BC80" s="400">
        <f t="shared" si="5"/>
        <v>0</v>
      </c>
      <c r="BD80" s="400">
        <f t="shared" si="6"/>
        <v>0</v>
      </c>
      <c r="BE80" s="400">
        <f t="shared" si="7"/>
        <v>0</v>
      </c>
      <c r="CA80" s="421">
        <v>3</v>
      </c>
      <c r="CB80" s="421">
        <v>1</v>
      </c>
    </row>
    <row r="81" spans="1:80" x14ac:dyDescent="0.2">
      <c r="A81" s="422">
        <v>34</v>
      </c>
      <c r="B81" s="423" t="s">
        <v>933</v>
      </c>
      <c r="C81" s="424" t="s">
        <v>934</v>
      </c>
      <c r="D81" s="425" t="s">
        <v>210</v>
      </c>
      <c r="E81" s="426">
        <v>1</v>
      </c>
      <c r="F81" s="426">
        <v>0</v>
      </c>
      <c r="G81" s="427">
        <f t="shared" si="0"/>
        <v>0</v>
      </c>
      <c r="H81" s="428">
        <v>4.4000000000000002E-4</v>
      </c>
      <c r="I81" s="429">
        <f t="shared" si="1"/>
        <v>4.4000000000000002E-4</v>
      </c>
      <c r="J81" s="428"/>
      <c r="K81" s="429">
        <f t="shared" si="2"/>
        <v>0</v>
      </c>
      <c r="O81" s="421">
        <v>2</v>
      </c>
      <c r="AA81" s="400">
        <v>3</v>
      </c>
      <c r="AB81" s="400">
        <v>1</v>
      </c>
      <c r="AC81" s="400">
        <v>35822403</v>
      </c>
      <c r="AZ81" s="400">
        <v>1</v>
      </c>
      <c r="BA81" s="400">
        <f t="shared" si="3"/>
        <v>0</v>
      </c>
      <c r="BB81" s="400">
        <f t="shared" si="4"/>
        <v>0</v>
      </c>
      <c r="BC81" s="400">
        <f t="shared" si="5"/>
        <v>0</v>
      </c>
      <c r="BD81" s="400">
        <f t="shared" si="6"/>
        <v>0</v>
      </c>
      <c r="BE81" s="400">
        <f t="shared" si="7"/>
        <v>0</v>
      </c>
      <c r="CA81" s="421">
        <v>3</v>
      </c>
      <c r="CB81" s="421">
        <v>1</v>
      </c>
    </row>
    <row r="82" spans="1:80" x14ac:dyDescent="0.2">
      <c r="A82" s="422">
        <v>35</v>
      </c>
      <c r="B82" s="423" t="s">
        <v>935</v>
      </c>
      <c r="C82" s="424" t="s">
        <v>936</v>
      </c>
      <c r="D82" s="425" t="s">
        <v>210</v>
      </c>
      <c r="E82" s="426">
        <v>20</v>
      </c>
      <c r="F82" s="426">
        <v>0</v>
      </c>
      <c r="G82" s="427">
        <f t="shared" si="0"/>
        <v>0</v>
      </c>
      <c r="H82" s="428">
        <v>0</v>
      </c>
      <c r="I82" s="429">
        <f t="shared" si="1"/>
        <v>0</v>
      </c>
      <c r="J82" s="428"/>
      <c r="K82" s="429">
        <f t="shared" si="2"/>
        <v>0</v>
      </c>
      <c r="O82" s="421">
        <v>2</v>
      </c>
      <c r="AA82" s="400">
        <v>3</v>
      </c>
      <c r="AB82" s="400">
        <v>1</v>
      </c>
      <c r="AC82" s="400">
        <v>35822588</v>
      </c>
      <c r="AZ82" s="400">
        <v>1</v>
      </c>
      <c r="BA82" s="400">
        <f t="shared" si="3"/>
        <v>0</v>
      </c>
      <c r="BB82" s="400">
        <f t="shared" si="4"/>
        <v>0</v>
      </c>
      <c r="BC82" s="400">
        <f t="shared" si="5"/>
        <v>0</v>
      </c>
      <c r="BD82" s="400">
        <f t="shared" si="6"/>
        <v>0</v>
      </c>
      <c r="BE82" s="400">
        <f t="shared" si="7"/>
        <v>0</v>
      </c>
      <c r="CA82" s="421">
        <v>3</v>
      </c>
      <c r="CB82" s="421">
        <v>1</v>
      </c>
    </row>
    <row r="83" spans="1:80" x14ac:dyDescent="0.2">
      <c r="A83" s="422">
        <v>36</v>
      </c>
      <c r="B83" s="423" t="s">
        <v>937</v>
      </c>
      <c r="C83" s="424" t="s">
        <v>938</v>
      </c>
      <c r="D83" s="425" t="s">
        <v>210</v>
      </c>
      <c r="E83" s="426">
        <v>1</v>
      </c>
      <c r="F83" s="426">
        <v>0</v>
      </c>
      <c r="G83" s="427">
        <f t="shared" si="0"/>
        <v>0</v>
      </c>
      <c r="H83" s="428">
        <v>2.4000000000000001E-4</v>
      </c>
      <c r="I83" s="429">
        <f t="shared" si="1"/>
        <v>2.4000000000000001E-4</v>
      </c>
      <c r="J83" s="428"/>
      <c r="K83" s="429">
        <f t="shared" si="2"/>
        <v>0</v>
      </c>
      <c r="O83" s="421">
        <v>2</v>
      </c>
      <c r="AA83" s="400">
        <v>3</v>
      </c>
      <c r="AB83" s="400">
        <v>1</v>
      </c>
      <c r="AC83" s="400" t="s">
        <v>937</v>
      </c>
      <c r="AZ83" s="400">
        <v>1</v>
      </c>
      <c r="BA83" s="400">
        <f t="shared" si="3"/>
        <v>0</v>
      </c>
      <c r="BB83" s="400">
        <f t="shared" si="4"/>
        <v>0</v>
      </c>
      <c r="BC83" s="400">
        <f t="shared" si="5"/>
        <v>0</v>
      </c>
      <c r="BD83" s="400">
        <f t="shared" si="6"/>
        <v>0</v>
      </c>
      <c r="BE83" s="400">
        <f t="shared" si="7"/>
        <v>0</v>
      </c>
      <c r="CA83" s="421">
        <v>3</v>
      </c>
      <c r="CB83" s="421">
        <v>1</v>
      </c>
    </row>
    <row r="84" spans="1:80" x14ac:dyDescent="0.2">
      <c r="A84" s="422">
        <v>37</v>
      </c>
      <c r="B84" s="423" t="s">
        <v>939</v>
      </c>
      <c r="C84" s="424" t="s">
        <v>940</v>
      </c>
      <c r="D84" s="425" t="s">
        <v>100</v>
      </c>
      <c r="E84" s="426">
        <v>14</v>
      </c>
      <c r="F84" s="426">
        <v>0</v>
      </c>
      <c r="G84" s="427">
        <f t="shared" si="0"/>
        <v>0</v>
      </c>
      <c r="H84" s="428">
        <v>0</v>
      </c>
      <c r="I84" s="429">
        <f t="shared" si="1"/>
        <v>0</v>
      </c>
      <c r="J84" s="428"/>
      <c r="K84" s="429">
        <f t="shared" si="2"/>
        <v>0</v>
      </c>
      <c r="O84" s="421">
        <v>2</v>
      </c>
      <c r="AA84" s="400">
        <v>3</v>
      </c>
      <c r="AB84" s="400">
        <v>1</v>
      </c>
      <c r="AC84" s="400" t="s">
        <v>939</v>
      </c>
      <c r="AZ84" s="400">
        <v>1</v>
      </c>
      <c r="BA84" s="400">
        <f t="shared" si="3"/>
        <v>0</v>
      </c>
      <c r="BB84" s="400">
        <f t="shared" si="4"/>
        <v>0</v>
      </c>
      <c r="BC84" s="400">
        <f t="shared" si="5"/>
        <v>0</v>
      </c>
      <c r="BD84" s="400">
        <f t="shared" si="6"/>
        <v>0</v>
      </c>
      <c r="BE84" s="400">
        <f t="shared" si="7"/>
        <v>0</v>
      </c>
      <c r="CA84" s="421">
        <v>3</v>
      </c>
      <c r="CB84" s="421">
        <v>1</v>
      </c>
    </row>
    <row r="85" spans="1:80" x14ac:dyDescent="0.2">
      <c r="A85" s="430"/>
      <c r="B85" s="434"/>
      <c r="C85" s="514" t="s">
        <v>888</v>
      </c>
      <c r="D85" s="490"/>
      <c r="E85" s="435">
        <v>6</v>
      </c>
      <c r="F85" s="436"/>
      <c r="G85" s="251"/>
      <c r="H85" s="437"/>
      <c r="I85" s="432"/>
      <c r="K85" s="432"/>
      <c r="M85" s="433" t="s">
        <v>888</v>
      </c>
      <c r="O85" s="421"/>
    </row>
    <row r="86" spans="1:80" x14ac:dyDescent="0.2">
      <c r="A86" s="430"/>
      <c r="B86" s="434"/>
      <c r="C86" s="514" t="s">
        <v>889</v>
      </c>
      <c r="D86" s="490"/>
      <c r="E86" s="435">
        <v>8</v>
      </c>
      <c r="F86" s="436"/>
      <c r="G86" s="251"/>
      <c r="H86" s="437"/>
      <c r="I86" s="432"/>
      <c r="K86" s="432"/>
      <c r="M86" s="433" t="s">
        <v>889</v>
      </c>
      <c r="O86" s="421"/>
    </row>
    <row r="87" spans="1:80" x14ac:dyDescent="0.2">
      <c r="A87" s="422">
        <v>38</v>
      </c>
      <c r="B87" s="423" t="s">
        <v>941</v>
      </c>
      <c r="C87" s="424" t="s">
        <v>942</v>
      </c>
      <c r="D87" s="425" t="s">
        <v>100</v>
      </c>
      <c r="E87" s="426">
        <v>7</v>
      </c>
      <c r="F87" s="426">
        <v>0</v>
      </c>
      <c r="G87" s="427">
        <f>E87*F87</f>
        <v>0</v>
      </c>
      <c r="H87" s="428">
        <v>0</v>
      </c>
      <c r="I87" s="429">
        <f>E87*H87</f>
        <v>0</v>
      </c>
      <c r="J87" s="428"/>
      <c r="K87" s="429">
        <f>E87*J87</f>
        <v>0</v>
      </c>
      <c r="O87" s="421">
        <v>2</v>
      </c>
      <c r="AA87" s="400">
        <v>3</v>
      </c>
      <c r="AB87" s="400">
        <v>1</v>
      </c>
      <c r="AC87" s="400" t="s">
        <v>941</v>
      </c>
      <c r="AZ87" s="400">
        <v>1</v>
      </c>
      <c r="BA87" s="400">
        <f>IF(AZ87=1,G87,0)</f>
        <v>0</v>
      </c>
      <c r="BB87" s="400">
        <f>IF(AZ87=2,G87,0)</f>
        <v>0</v>
      </c>
      <c r="BC87" s="400">
        <f>IF(AZ87=3,G87,0)</f>
        <v>0</v>
      </c>
      <c r="BD87" s="400">
        <f>IF(AZ87=4,G87,0)</f>
        <v>0</v>
      </c>
      <c r="BE87" s="400">
        <f>IF(AZ87=5,G87,0)</f>
        <v>0</v>
      </c>
      <c r="CA87" s="421">
        <v>3</v>
      </c>
      <c r="CB87" s="421">
        <v>1</v>
      </c>
    </row>
    <row r="88" spans="1:80" x14ac:dyDescent="0.2">
      <c r="A88" s="430"/>
      <c r="B88" s="434"/>
      <c r="C88" s="514" t="s">
        <v>892</v>
      </c>
      <c r="D88" s="490"/>
      <c r="E88" s="435">
        <v>1</v>
      </c>
      <c r="F88" s="436"/>
      <c r="G88" s="251"/>
      <c r="H88" s="437"/>
      <c r="I88" s="432"/>
      <c r="K88" s="432"/>
      <c r="M88" s="433" t="s">
        <v>892</v>
      </c>
      <c r="O88" s="421"/>
    </row>
    <row r="89" spans="1:80" x14ac:dyDescent="0.2">
      <c r="A89" s="430"/>
      <c r="B89" s="434"/>
      <c r="C89" s="514" t="s">
        <v>893</v>
      </c>
      <c r="D89" s="490"/>
      <c r="E89" s="435">
        <v>6</v>
      </c>
      <c r="F89" s="436"/>
      <c r="G89" s="251"/>
      <c r="H89" s="437"/>
      <c r="I89" s="432"/>
      <c r="K89" s="432"/>
      <c r="M89" s="433" t="s">
        <v>893</v>
      </c>
      <c r="O89" s="421"/>
    </row>
    <row r="90" spans="1:80" x14ac:dyDescent="0.2">
      <c r="A90" s="422">
        <v>39</v>
      </c>
      <c r="B90" s="423" t="s">
        <v>943</v>
      </c>
      <c r="C90" s="424" t="s">
        <v>944</v>
      </c>
      <c r="D90" s="425" t="s">
        <v>100</v>
      </c>
      <c r="E90" s="426">
        <v>9</v>
      </c>
      <c r="F90" s="426">
        <v>0</v>
      </c>
      <c r="G90" s="427">
        <f>E90*F90</f>
        <v>0</v>
      </c>
      <c r="H90" s="428">
        <v>0</v>
      </c>
      <c r="I90" s="429">
        <f>E90*H90</f>
        <v>0</v>
      </c>
      <c r="J90" s="428"/>
      <c r="K90" s="429">
        <f>E90*J90</f>
        <v>0</v>
      </c>
      <c r="O90" s="421">
        <v>2</v>
      </c>
      <c r="AA90" s="400">
        <v>3</v>
      </c>
      <c r="AB90" s="400">
        <v>1</v>
      </c>
      <c r="AC90" s="400" t="s">
        <v>943</v>
      </c>
      <c r="AZ90" s="400">
        <v>1</v>
      </c>
      <c r="BA90" s="400">
        <f>IF(AZ90=1,G90,0)</f>
        <v>0</v>
      </c>
      <c r="BB90" s="400">
        <f>IF(AZ90=2,G90,0)</f>
        <v>0</v>
      </c>
      <c r="BC90" s="400">
        <f>IF(AZ90=3,G90,0)</f>
        <v>0</v>
      </c>
      <c r="BD90" s="400">
        <f>IF(AZ90=4,G90,0)</f>
        <v>0</v>
      </c>
      <c r="BE90" s="400">
        <f>IF(AZ90=5,G90,0)</f>
        <v>0</v>
      </c>
      <c r="CA90" s="421">
        <v>3</v>
      </c>
      <c r="CB90" s="421">
        <v>1</v>
      </c>
    </row>
    <row r="91" spans="1:80" x14ac:dyDescent="0.2">
      <c r="A91" s="430"/>
      <c r="B91" s="434"/>
      <c r="C91" s="514" t="s">
        <v>896</v>
      </c>
      <c r="D91" s="490"/>
      <c r="E91" s="435">
        <v>3</v>
      </c>
      <c r="F91" s="436"/>
      <c r="G91" s="251"/>
      <c r="H91" s="437"/>
      <c r="I91" s="432"/>
      <c r="K91" s="432"/>
      <c r="M91" s="433" t="s">
        <v>896</v>
      </c>
      <c r="O91" s="421"/>
    </row>
    <row r="92" spans="1:80" x14ac:dyDescent="0.2">
      <c r="A92" s="430"/>
      <c r="B92" s="434"/>
      <c r="C92" s="514" t="s">
        <v>893</v>
      </c>
      <c r="D92" s="490"/>
      <c r="E92" s="435">
        <v>6</v>
      </c>
      <c r="F92" s="436"/>
      <c r="G92" s="251"/>
      <c r="H92" s="437"/>
      <c r="I92" s="432"/>
      <c r="K92" s="432"/>
      <c r="M92" s="433" t="s">
        <v>893</v>
      </c>
      <c r="O92" s="421"/>
    </row>
    <row r="93" spans="1:80" x14ac:dyDescent="0.2">
      <c r="A93" s="422">
        <v>40</v>
      </c>
      <c r="B93" s="423" t="s">
        <v>945</v>
      </c>
      <c r="C93" s="424" t="s">
        <v>946</v>
      </c>
      <c r="D93" s="425" t="s">
        <v>100</v>
      </c>
      <c r="E93" s="426">
        <v>1</v>
      </c>
      <c r="F93" s="426">
        <v>0</v>
      </c>
      <c r="G93" s="427">
        <f>E93*F93</f>
        <v>0</v>
      </c>
      <c r="H93" s="428">
        <v>0</v>
      </c>
      <c r="I93" s="429">
        <f>E93*H93</f>
        <v>0</v>
      </c>
      <c r="J93" s="428"/>
      <c r="K93" s="429">
        <f>E93*J93</f>
        <v>0</v>
      </c>
      <c r="O93" s="421">
        <v>2</v>
      </c>
      <c r="AA93" s="400">
        <v>3</v>
      </c>
      <c r="AB93" s="400">
        <v>1</v>
      </c>
      <c r="AC93" s="400" t="s">
        <v>945</v>
      </c>
      <c r="AZ93" s="400">
        <v>1</v>
      </c>
      <c r="BA93" s="400">
        <f>IF(AZ93=1,G93,0)</f>
        <v>0</v>
      </c>
      <c r="BB93" s="400">
        <f>IF(AZ93=2,G93,0)</f>
        <v>0</v>
      </c>
      <c r="BC93" s="400">
        <f>IF(AZ93=3,G93,0)</f>
        <v>0</v>
      </c>
      <c r="BD93" s="400">
        <f>IF(AZ93=4,G93,0)</f>
        <v>0</v>
      </c>
      <c r="BE93" s="400">
        <f>IF(AZ93=5,G93,0)</f>
        <v>0</v>
      </c>
      <c r="CA93" s="421">
        <v>3</v>
      </c>
      <c r="CB93" s="421">
        <v>1</v>
      </c>
    </row>
    <row r="94" spans="1:80" x14ac:dyDescent="0.2">
      <c r="A94" s="422">
        <v>41</v>
      </c>
      <c r="B94" s="423" t="s">
        <v>947</v>
      </c>
      <c r="C94" s="424" t="s">
        <v>948</v>
      </c>
      <c r="D94" s="425" t="s">
        <v>100</v>
      </c>
      <c r="E94" s="426">
        <v>14</v>
      </c>
      <c r="F94" s="426">
        <v>0</v>
      </c>
      <c r="G94" s="427">
        <f>E94*F94</f>
        <v>0</v>
      </c>
      <c r="H94" s="428">
        <v>0</v>
      </c>
      <c r="I94" s="429">
        <f>E94*H94</f>
        <v>0</v>
      </c>
      <c r="J94" s="428"/>
      <c r="K94" s="429">
        <f>E94*J94</f>
        <v>0</v>
      </c>
      <c r="O94" s="421">
        <v>2</v>
      </c>
      <c r="AA94" s="400">
        <v>3</v>
      </c>
      <c r="AB94" s="400">
        <v>1</v>
      </c>
      <c r="AC94" s="400" t="s">
        <v>947</v>
      </c>
      <c r="AZ94" s="400">
        <v>1</v>
      </c>
      <c r="BA94" s="400">
        <f>IF(AZ94=1,G94,0)</f>
        <v>0</v>
      </c>
      <c r="BB94" s="400">
        <f>IF(AZ94=2,G94,0)</f>
        <v>0</v>
      </c>
      <c r="BC94" s="400">
        <f>IF(AZ94=3,G94,0)</f>
        <v>0</v>
      </c>
      <c r="BD94" s="400">
        <f>IF(AZ94=4,G94,0)</f>
        <v>0</v>
      </c>
      <c r="BE94" s="400">
        <f>IF(AZ94=5,G94,0)</f>
        <v>0</v>
      </c>
      <c r="CA94" s="421">
        <v>3</v>
      </c>
      <c r="CB94" s="421">
        <v>1</v>
      </c>
    </row>
    <row r="95" spans="1:80" ht="22.5" x14ac:dyDescent="0.2">
      <c r="A95" s="422">
        <v>42</v>
      </c>
      <c r="B95" s="423" t="s">
        <v>949</v>
      </c>
      <c r="C95" s="424" t="s">
        <v>950</v>
      </c>
      <c r="D95" s="425" t="s">
        <v>951</v>
      </c>
      <c r="E95" s="426">
        <v>40</v>
      </c>
      <c r="F95" s="426">
        <v>0</v>
      </c>
      <c r="G95" s="427">
        <f>E95*F95</f>
        <v>0</v>
      </c>
      <c r="H95" s="428">
        <v>0</v>
      </c>
      <c r="I95" s="429">
        <f>E95*H95</f>
        <v>0</v>
      </c>
      <c r="J95" s="428"/>
      <c r="K95" s="429">
        <f>E95*J95</f>
        <v>0</v>
      </c>
      <c r="O95" s="421">
        <v>2</v>
      </c>
      <c r="AA95" s="400">
        <v>10</v>
      </c>
      <c r="AB95" s="400">
        <v>1</v>
      </c>
      <c r="AC95" s="400">
        <v>8</v>
      </c>
      <c r="AZ95" s="400">
        <v>5</v>
      </c>
      <c r="BA95" s="400">
        <f>IF(AZ95=1,G95,0)</f>
        <v>0</v>
      </c>
      <c r="BB95" s="400">
        <f>IF(AZ95=2,G95,0)</f>
        <v>0</v>
      </c>
      <c r="BC95" s="400">
        <f>IF(AZ95=3,G95,0)</f>
        <v>0</v>
      </c>
      <c r="BD95" s="400">
        <f>IF(AZ95=4,G95,0)</f>
        <v>0</v>
      </c>
      <c r="BE95" s="400">
        <f>IF(AZ95=5,G95,0)</f>
        <v>0</v>
      </c>
      <c r="CA95" s="421">
        <v>10</v>
      </c>
      <c r="CB95" s="421">
        <v>1</v>
      </c>
    </row>
    <row r="96" spans="1:80" x14ac:dyDescent="0.2">
      <c r="A96" s="438"/>
      <c r="B96" s="439" t="s">
        <v>101</v>
      </c>
      <c r="C96" s="440" t="s">
        <v>871</v>
      </c>
      <c r="D96" s="441"/>
      <c r="E96" s="442"/>
      <c r="F96" s="443"/>
      <c r="G96" s="444">
        <f>SUM(G40:G95)</f>
        <v>0</v>
      </c>
      <c r="H96" s="445"/>
      <c r="I96" s="446">
        <f>SUM(I40:I95)</f>
        <v>0.16321999999999998</v>
      </c>
      <c r="J96" s="445"/>
      <c r="K96" s="446">
        <f>SUM(K40:K95)</f>
        <v>0</v>
      </c>
      <c r="O96" s="421">
        <v>4</v>
      </c>
      <c r="BA96" s="447">
        <f>SUM(BA40:BA95)</f>
        <v>0</v>
      </c>
      <c r="BB96" s="447">
        <f>SUM(BB40:BB95)</f>
        <v>0</v>
      </c>
      <c r="BC96" s="447">
        <f>SUM(BC40:BC95)</f>
        <v>0</v>
      </c>
      <c r="BD96" s="447">
        <f>SUM(BD40:BD95)</f>
        <v>0</v>
      </c>
      <c r="BE96" s="447">
        <f>SUM(BE40:BE95)</f>
        <v>0</v>
      </c>
    </row>
    <row r="97" spans="1:80" x14ac:dyDescent="0.2">
      <c r="A97" s="413" t="s">
        <v>97</v>
      </c>
      <c r="B97" s="414" t="s">
        <v>952</v>
      </c>
      <c r="C97" s="415" t="s">
        <v>953</v>
      </c>
      <c r="D97" s="416"/>
      <c r="E97" s="417"/>
      <c r="F97" s="417"/>
      <c r="G97" s="418"/>
      <c r="H97" s="419"/>
      <c r="I97" s="420"/>
      <c r="J97" s="419"/>
      <c r="K97" s="420"/>
      <c r="O97" s="421">
        <v>1</v>
      </c>
    </row>
    <row r="98" spans="1:80" ht="33.75" x14ac:dyDescent="0.2">
      <c r="A98" s="422">
        <v>43</v>
      </c>
      <c r="B98" s="423" t="s">
        <v>955</v>
      </c>
      <c r="C98" s="424" t="s">
        <v>956</v>
      </c>
      <c r="D98" s="425" t="s">
        <v>446</v>
      </c>
      <c r="E98" s="426">
        <v>1</v>
      </c>
      <c r="F98" s="426">
        <v>0</v>
      </c>
      <c r="G98" s="427">
        <f>E98*F98</f>
        <v>0</v>
      </c>
      <c r="H98" s="428">
        <v>0.13</v>
      </c>
      <c r="I98" s="429">
        <f>E98*H98</f>
        <v>0.13</v>
      </c>
      <c r="J98" s="428"/>
      <c r="K98" s="429">
        <f>E98*J98</f>
        <v>0</v>
      </c>
      <c r="O98" s="421">
        <v>2</v>
      </c>
      <c r="AA98" s="400">
        <v>12</v>
      </c>
      <c r="AB98" s="400">
        <v>0</v>
      </c>
      <c r="AC98" s="400">
        <v>68</v>
      </c>
      <c r="AZ98" s="400">
        <v>2</v>
      </c>
      <c r="BA98" s="400">
        <f>IF(AZ98=1,G98,0)</f>
        <v>0</v>
      </c>
      <c r="BB98" s="400">
        <f>IF(AZ98=2,G98,0)</f>
        <v>0</v>
      </c>
      <c r="BC98" s="400">
        <f>IF(AZ98=3,G98,0)</f>
        <v>0</v>
      </c>
      <c r="BD98" s="400">
        <f>IF(AZ98=4,G98,0)</f>
        <v>0</v>
      </c>
      <c r="BE98" s="400">
        <f>IF(AZ98=5,G98,0)</f>
        <v>0</v>
      </c>
      <c r="CA98" s="421">
        <v>12</v>
      </c>
      <c r="CB98" s="421">
        <v>0</v>
      </c>
    </row>
    <row r="99" spans="1:80" x14ac:dyDescent="0.2">
      <c r="A99" s="430"/>
      <c r="B99" s="431"/>
      <c r="C99" s="520" t="s">
        <v>957</v>
      </c>
      <c r="D99" s="492"/>
      <c r="E99" s="492"/>
      <c r="F99" s="492"/>
      <c r="G99" s="493"/>
      <c r="I99" s="432"/>
      <c r="K99" s="432"/>
      <c r="L99" s="433" t="s">
        <v>957</v>
      </c>
      <c r="O99" s="421">
        <v>3</v>
      </c>
    </row>
    <row r="100" spans="1:80" x14ac:dyDescent="0.2">
      <c r="A100" s="430"/>
      <c r="B100" s="431"/>
      <c r="C100" s="520" t="s">
        <v>1</v>
      </c>
      <c r="D100" s="492"/>
      <c r="E100" s="492"/>
      <c r="F100" s="492"/>
      <c r="G100" s="493"/>
      <c r="I100" s="432"/>
      <c r="K100" s="432"/>
      <c r="L100" s="433" t="s">
        <v>1</v>
      </c>
      <c r="O100" s="421">
        <v>3</v>
      </c>
    </row>
    <row r="101" spans="1:80" x14ac:dyDescent="0.2">
      <c r="A101" s="430"/>
      <c r="B101" s="431"/>
      <c r="C101" s="520" t="s">
        <v>958</v>
      </c>
      <c r="D101" s="492"/>
      <c r="E101" s="492"/>
      <c r="F101" s="492"/>
      <c r="G101" s="493"/>
      <c r="I101" s="432"/>
      <c r="K101" s="432"/>
      <c r="L101" s="433" t="s">
        <v>958</v>
      </c>
      <c r="O101" s="421">
        <v>3</v>
      </c>
    </row>
    <row r="102" spans="1:80" x14ac:dyDescent="0.2">
      <c r="A102" s="430"/>
      <c r="B102" s="431"/>
      <c r="C102" s="520" t="s">
        <v>959</v>
      </c>
      <c r="D102" s="492"/>
      <c r="E102" s="492"/>
      <c r="F102" s="492"/>
      <c r="G102" s="493"/>
      <c r="I102" s="432"/>
      <c r="K102" s="432"/>
      <c r="L102" s="433" t="s">
        <v>959</v>
      </c>
      <c r="O102" s="421">
        <v>3</v>
      </c>
    </row>
    <row r="103" spans="1:80" x14ac:dyDescent="0.2">
      <c r="A103" s="430"/>
      <c r="B103" s="431"/>
      <c r="C103" s="520" t="s">
        <v>960</v>
      </c>
      <c r="D103" s="492"/>
      <c r="E103" s="492"/>
      <c r="F103" s="492"/>
      <c r="G103" s="493"/>
      <c r="I103" s="432"/>
      <c r="K103" s="432"/>
      <c r="L103" s="433" t="s">
        <v>960</v>
      </c>
      <c r="O103" s="421">
        <v>3</v>
      </c>
    </row>
    <row r="104" spans="1:80" x14ac:dyDescent="0.2">
      <c r="A104" s="430"/>
      <c r="B104" s="431"/>
      <c r="C104" s="520" t="s">
        <v>961</v>
      </c>
      <c r="D104" s="492"/>
      <c r="E104" s="492"/>
      <c r="F104" s="492"/>
      <c r="G104" s="493"/>
      <c r="I104" s="432"/>
      <c r="K104" s="432"/>
      <c r="L104" s="433" t="s">
        <v>961</v>
      </c>
      <c r="O104" s="421">
        <v>3</v>
      </c>
    </row>
    <row r="105" spans="1:80" x14ac:dyDescent="0.2">
      <c r="A105" s="430"/>
      <c r="B105" s="431"/>
      <c r="C105" s="520" t="s">
        <v>962</v>
      </c>
      <c r="D105" s="492"/>
      <c r="E105" s="492"/>
      <c r="F105" s="492"/>
      <c r="G105" s="493"/>
      <c r="I105" s="432"/>
      <c r="K105" s="432"/>
      <c r="L105" s="433" t="s">
        <v>962</v>
      </c>
      <c r="O105" s="421">
        <v>3</v>
      </c>
    </row>
    <row r="106" spans="1:80" x14ac:dyDescent="0.2">
      <c r="A106" s="430"/>
      <c r="B106" s="431"/>
      <c r="C106" s="520" t="s">
        <v>963</v>
      </c>
      <c r="D106" s="492"/>
      <c r="E106" s="492"/>
      <c r="F106" s="492"/>
      <c r="G106" s="493"/>
      <c r="I106" s="432"/>
      <c r="K106" s="432"/>
      <c r="L106" s="433" t="s">
        <v>963</v>
      </c>
      <c r="O106" s="421">
        <v>3</v>
      </c>
    </row>
    <row r="107" spans="1:80" x14ac:dyDescent="0.2">
      <c r="A107" s="430"/>
      <c r="B107" s="431"/>
      <c r="C107" s="520" t="s">
        <v>964</v>
      </c>
      <c r="D107" s="492"/>
      <c r="E107" s="492"/>
      <c r="F107" s="492"/>
      <c r="G107" s="493"/>
      <c r="I107" s="432"/>
      <c r="K107" s="432"/>
      <c r="L107" s="433" t="s">
        <v>964</v>
      </c>
      <c r="O107" s="421">
        <v>3</v>
      </c>
    </row>
    <row r="108" spans="1:80" x14ac:dyDescent="0.2">
      <c r="A108" s="430"/>
      <c r="B108" s="431"/>
      <c r="C108" s="520" t="s">
        <v>965</v>
      </c>
      <c r="D108" s="492"/>
      <c r="E108" s="492"/>
      <c r="F108" s="492"/>
      <c r="G108" s="493"/>
      <c r="I108" s="432"/>
      <c r="K108" s="432"/>
      <c r="L108" s="433" t="s">
        <v>965</v>
      </c>
      <c r="O108" s="421">
        <v>3</v>
      </c>
    </row>
    <row r="109" spans="1:80" x14ac:dyDescent="0.2">
      <c r="A109" s="430"/>
      <c r="B109" s="431"/>
      <c r="C109" s="520" t="s">
        <v>966</v>
      </c>
      <c r="D109" s="492"/>
      <c r="E109" s="492"/>
      <c r="F109" s="492"/>
      <c r="G109" s="493"/>
      <c r="I109" s="432"/>
      <c r="K109" s="432"/>
      <c r="L109" s="433" t="s">
        <v>966</v>
      </c>
      <c r="O109" s="421">
        <v>3</v>
      </c>
    </row>
    <row r="110" spans="1:80" x14ac:dyDescent="0.2">
      <c r="A110" s="430"/>
      <c r="B110" s="431"/>
      <c r="C110" s="520" t="s">
        <v>967</v>
      </c>
      <c r="D110" s="492"/>
      <c r="E110" s="492"/>
      <c r="F110" s="492"/>
      <c r="G110" s="493"/>
      <c r="I110" s="432"/>
      <c r="K110" s="432"/>
      <c r="L110" s="433" t="s">
        <v>967</v>
      </c>
      <c r="O110" s="421">
        <v>3</v>
      </c>
    </row>
    <row r="111" spans="1:80" x14ac:dyDescent="0.2">
      <c r="A111" s="430"/>
      <c r="B111" s="431"/>
      <c r="C111" s="520" t="s">
        <v>968</v>
      </c>
      <c r="D111" s="492"/>
      <c r="E111" s="492"/>
      <c r="F111" s="492"/>
      <c r="G111" s="493"/>
      <c r="I111" s="432"/>
      <c r="K111" s="432"/>
      <c r="L111" s="433" t="s">
        <v>968</v>
      </c>
      <c r="O111" s="421">
        <v>3</v>
      </c>
    </row>
    <row r="112" spans="1:80" x14ac:dyDescent="0.2">
      <c r="A112" s="430"/>
      <c r="B112" s="431"/>
      <c r="C112" s="520" t="s">
        <v>969</v>
      </c>
      <c r="D112" s="492"/>
      <c r="E112" s="492"/>
      <c r="F112" s="492"/>
      <c r="G112" s="493"/>
      <c r="I112" s="432"/>
      <c r="K112" s="432"/>
      <c r="L112" s="433" t="s">
        <v>969</v>
      </c>
      <c r="O112" s="421">
        <v>3</v>
      </c>
    </row>
    <row r="113" spans="1:80" x14ac:dyDescent="0.2">
      <c r="A113" s="430"/>
      <c r="B113" s="431"/>
      <c r="C113" s="520" t="s">
        <v>970</v>
      </c>
      <c r="D113" s="492"/>
      <c r="E113" s="492"/>
      <c r="F113" s="492"/>
      <c r="G113" s="493"/>
      <c r="I113" s="432"/>
      <c r="K113" s="432"/>
      <c r="L113" s="433" t="s">
        <v>970</v>
      </c>
      <c r="O113" s="421">
        <v>3</v>
      </c>
    </row>
    <row r="114" spans="1:80" x14ac:dyDescent="0.2">
      <c r="A114" s="430"/>
      <c r="B114" s="431"/>
      <c r="C114" s="520" t="s">
        <v>971</v>
      </c>
      <c r="D114" s="492"/>
      <c r="E114" s="492"/>
      <c r="F114" s="492"/>
      <c r="G114" s="493"/>
      <c r="I114" s="432"/>
      <c r="K114" s="432"/>
      <c r="L114" s="433" t="s">
        <v>971</v>
      </c>
      <c r="O114" s="421">
        <v>3</v>
      </c>
    </row>
    <row r="115" spans="1:80" x14ac:dyDescent="0.2">
      <c r="A115" s="430"/>
      <c r="B115" s="431"/>
      <c r="C115" s="520" t="s">
        <v>972</v>
      </c>
      <c r="D115" s="492"/>
      <c r="E115" s="492"/>
      <c r="F115" s="492"/>
      <c r="G115" s="493"/>
      <c r="I115" s="432"/>
      <c r="K115" s="432"/>
      <c r="L115" s="433" t="s">
        <v>972</v>
      </c>
      <c r="O115" s="421">
        <v>3</v>
      </c>
    </row>
    <row r="116" spans="1:80" x14ac:dyDescent="0.2">
      <c r="A116" s="430"/>
      <c r="B116" s="431"/>
      <c r="C116" s="520" t="s">
        <v>973</v>
      </c>
      <c r="D116" s="492"/>
      <c r="E116" s="492"/>
      <c r="F116" s="492"/>
      <c r="G116" s="493"/>
      <c r="I116" s="432"/>
      <c r="K116" s="432"/>
      <c r="L116" s="433" t="s">
        <v>973</v>
      </c>
      <c r="O116" s="421">
        <v>3</v>
      </c>
    </row>
    <row r="117" spans="1:80" x14ac:dyDescent="0.2">
      <c r="A117" s="430"/>
      <c r="B117" s="431"/>
      <c r="C117" s="520" t="s">
        <v>974</v>
      </c>
      <c r="D117" s="492"/>
      <c r="E117" s="492"/>
      <c r="F117" s="492"/>
      <c r="G117" s="493"/>
      <c r="I117" s="432"/>
      <c r="K117" s="432"/>
      <c r="L117" s="433" t="s">
        <v>974</v>
      </c>
      <c r="O117" s="421">
        <v>3</v>
      </c>
    </row>
    <row r="118" spans="1:80" ht="22.5" x14ac:dyDescent="0.2">
      <c r="A118" s="422">
        <v>44</v>
      </c>
      <c r="B118" s="423" t="s">
        <v>955</v>
      </c>
      <c r="C118" s="424" t="s">
        <v>975</v>
      </c>
      <c r="D118" s="425" t="s">
        <v>446</v>
      </c>
      <c r="E118" s="426">
        <v>1</v>
      </c>
      <c r="F118" s="426">
        <v>0</v>
      </c>
      <c r="G118" s="427">
        <f>E118*F118</f>
        <v>0</v>
      </c>
      <c r="H118" s="428">
        <v>0</v>
      </c>
      <c r="I118" s="429">
        <f>E118*H118</f>
        <v>0</v>
      </c>
      <c r="J118" s="428"/>
      <c r="K118" s="429">
        <f>E118*J118</f>
        <v>0</v>
      </c>
      <c r="O118" s="421">
        <v>2</v>
      </c>
      <c r="AA118" s="400">
        <v>12</v>
      </c>
      <c r="AB118" s="400">
        <v>0</v>
      </c>
      <c r="AC118" s="400">
        <v>69</v>
      </c>
      <c r="AZ118" s="400">
        <v>2</v>
      </c>
      <c r="BA118" s="400">
        <f>IF(AZ118=1,G118,0)</f>
        <v>0</v>
      </c>
      <c r="BB118" s="400">
        <f>IF(AZ118=2,G118,0)</f>
        <v>0</v>
      </c>
      <c r="BC118" s="400">
        <f>IF(AZ118=3,G118,0)</f>
        <v>0</v>
      </c>
      <c r="BD118" s="400">
        <f>IF(AZ118=4,G118,0)</f>
        <v>0</v>
      </c>
      <c r="BE118" s="400">
        <f>IF(AZ118=5,G118,0)</f>
        <v>0</v>
      </c>
      <c r="CA118" s="421">
        <v>12</v>
      </c>
      <c r="CB118" s="421">
        <v>0</v>
      </c>
    </row>
    <row r="119" spans="1:80" x14ac:dyDescent="0.2">
      <c r="A119" s="430"/>
      <c r="B119" s="431"/>
      <c r="C119" s="520" t="s">
        <v>976</v>
      </c>
      <c r="D119" s="492"/>
      <c r="E119" s="492"/>
      <c r="F119" s="492"/>
      <c r="G119" s="493"/>
      <c r="I119" s="432"/>
      <c r="K119" s="432"/>
      <c r="L119" s="433" t="s">
        <v>976</v>
      </c>
      <c r="O119" s="421">
        <v>3</v>
      </c>
    </row>
    <row r="120" spans="1:80" x14ac:dyDescent="0.2">
      <c r="A120" s="430"/>
      <c r="B120" s="431"/>
      <c r="C120" s="520" t="s">
        <v>977</v>
      </c>
      <c r="D120" s="492"/>
      <c r="E120" s="492"/>
      <c r="F120" s="492"/>
      <c r="G120" s="493"/>
      <c r="I120" s="432"/>
      <c r="K120" s="432"/>
      <c r="L120" s="433" t="s">
        <v>977</v>
      </c>
      <c r="O120" s="421">
        <v>3</v>
      </c>
    </row>
    <row r="121" spans="1:80" x14ac:dyDescent="0.2">
      <c r="A121" s="430"/>
      <c r="B121" s="431"/>
      <c r="C121" s="520" t="s">
        <v>978</v>
      </c>
      <c r="D121" s="492"/>
      <c r="E121" s="492"/>
      <c r="F121" s="492"/>
      <c r="G121" s="493"/>
      <c r="I121" s="432"/>
      <c r="K121" s="432"/>
      <c r="L121" s="433" t="s">
        <v>978</v>
      </c>
      <c r="O121" s="421">
        <v>3</v>
      </c>
    </row>
    <row r="122" spans="1:80" x14ac:dyDescent="0.2">
      <c r="A122" s="430"/>
      <c r="B122" s="431"/>
      <c r="C122" s="520" t="s">
        <v>979</v>
      </c>
      <c r="D122" s="492"/>
      <c r="E122" s="492"/>
      <c r="F122" s="492"/>
      <c r="G122" s="493"/>
      <c r="I122" s="432"/>
      <c r="K122" s="432"/>
      <c r="L122" s="433" t="s">
        <v>979</v>
      </c>
      <c r="O122" s="421">
        <v>3</v>
      </c>
    </row>
    <row r="123" spans="1:80" x14ac:dyDescent="0.2">
      <c r="A123" s="430"/>
      <c r="B123" s="431"/>
      <c r="C123" s="520" t="s">
        <v>980</v>
      </c>
      <c r="D123" s="492"/>
      <c r="E123" s="492"/>
      <c r="F123" s="492"/>
      <c r="G123" s="493"/>
      <c r="I123" s="432"/>
      <c r="K123" s="432"/>
      <c r="L123" s="433" t="s">
        <v>980</v>
      </c>
      <c r="O123" s="421">
        <v>3</v>
      </c>
    </row>
    <row r="124" spans="1:80" x14ac:dyDescent="0.2">
      <c r="A124" s="430"/>
      <c r="B124" s="431"/>
      <c r="C124" s="520" t="s">
        <v>981</v>
      </c>
      <c r="D124" s="492"/>
      <c r="E124" s="492"/>
      <c r="F124" s="492"/>
      <c r="G124" s="493"/>
      <c r="I124" s="432"/>
      <c r="K124" s="432"/>
      <c r="L124" s="433" t="s">
        <v>981</v>
      </c>
      <c r="O124" s="421">
        <v>3</v>
      </c>
    </row>
    <row r="125" spans="1:80" x14ac:dyDescent="0.2">
      <c r="A125" s="430"/>
      <c r="B125" s="431"/>
      <c r="C125" s="520" t="s">
        <v>982</v>
      </c>
      <c r="D125" s="492"/>
      <c r="E125" s="492"/>
      <c r="F125" s="492"/>
      <c r="G125" s="493"/>
      <c r="I125" s="432"/>
      <c r="K125" s="432"/>
      <c r="L125" s="433" t="s">
        <v>982</v>
      </c>
      <c r="O125" s="421">
        <v>3</v>
      </c>
    </row>
    <row r="126" spans="1:80" x14ac:dyDescent="0.2">
      <c r="A126" s="430"/>
      <c r="B126" s="431"/>
      <c r="C126" s="520" t="s">
        <v>983</v>
      </c>
      <c r="D126" s="492"/>
      <c r="E126" s="492"/>
      <c r="F126" s="492"/>
      <c r="G126" s="493"/>
      <c r="I126" s="432"/>
      <c r="K126" s="432"/>
      <c r="L126" s="433" t="s">
        <v>983</v>
      </c>
      <c r="O126" s="421">
        <v>3</v>
      </c>
    </row>
    <row r="127" spans="1:80" x14ac:dyDescent="0.2">
      <c r="A127" s="430"/>
      <c r="B127" s="431"/>
      <c r="C127" s="520" t="s">
        <v>984</v>
      </c>
      <c r="D127" s="492"/>
      <c r="E127" s="492"/>
      <c r="F127" s="492"/>
      <c r="G127" s="493"/>
      <c r="I127" s="432"/>
      <c r="K127" s="432"/>
      <c r="L127" s="433" t="s">
        <v>984</v>
      </c>
      <c r="O127" s="421">
        <v>3</v>
      </c>
    </row>
    <row r="128" spans="1:80" x14ac:dyDescent="0.2">
      <c r="A128" s="430"/>
      <c r="B128" s="431"/>
      <c r="C128" s="520" t="s">
        <v>985</v>
      </c>
      <c r="D128" s="492"/>
      <c r="E128" s="492"/>
      <c r="F128" s="492"/>
      <c r="G128" s="493"/>
      <c r="I128" s="432"/>
      <c r="K128" s="432"/>
      <c r="L128" s="433" t="s">
        <v>985</v>
      </c>
      <c r="O128" s="421">
        <v>3</v>
      </c>
    </row>
    <row r="129" spans="1:80" x14ac:dyDescent="0.2">
      <c r="A129" s="430"/>
      <c r="B129" s="431"/>
      <c r="C129" s="520" t="s">
        <v>986</v>
      </c>
      <c r="D129" s="492"/>
      <c r="E129" s="492"/>
      <c r="F129" s="492"/>
      <c r="G129" s="493"/>
      <c r="I129" s="432"/>
      <c r="K129" s="432"/>
      <c r="L129" s="433" t="s">
        <v>986</v>
      </c>
      <c r="O129" s="421">
        <v>3</v>
      </c>
    </row>
    <row r="130" spans="1:80" x14ac:dyDescent="0.2">
      <c r="A130" s="430"/>
      <c r="B130" s="431"/>
      <c r="C130" s="520" t="s">
        <v>987</v>
      </c>
      <c r="D130" s="492"/>
      <c r="E130" s="492"/>
      <c r="F130" s="492"/>
      <c r="G130" s="493"/>
      <c r="I130" s="432"/>
      <c r="K130" s="432"/>
      <c r="L130" s="433" t="s">
        <v>987</v>
      </c>
      <c r="O130" s="421">
        <v>3</v>
      </c>
    </row>
    <row r="131" spans="1:80" x14ac:dyDescent="0.2">
      <c r="A131" s="430"/>
      <c r="B131" s="431"/>
      <c r="C131" s="520" t="s">
        <v>988</v>
      </c>
      <c r="D131" s="492"/>
      <c r="E131" s="492"/>
      <c r="F131" s="492"/>
      <c r="G131" s="493"/>
      <c r="I131" s="432"/>
      <c r="K131" s="432"/>
      <c r="L131" s="433" t="s">
        <v>988</v>
      </c>
      <c r="O131" s="421">
        <v>3</v>
      </c>
    </row>
    <row r="132" spans="1:80" x14ac:dyDescent="0.2">
      <c r="A132" s="430"/>
      <c r="B132" s="431"/>
      <c r="C132" s="520" t="s">
        <v>989</v>
      </c>
      <c r="D132" s="492"/>
      <c r="E132" s="492"/>
      <c r="F132" s="492"/>
      <c r="G132" s="493"/>
      <c r="I132" s="432"/>
      <c r="K132" s="432"/>
      <c r="L132" s="433" t="s">
        <v>989</v>
      </c>
      <c r="O132" s="421">
        <v>3</v>
      </c>
    </row>
    <row r="133" spans="1:80" ht="22.5" x14ac:dyDescent="0.2">
      <c r="A133" s="430"/>
      <c r="B133" s="431"/>
      <c r="C133" s="520" t="s">
        <v>990</v>
      </c>
      <c r="D133" s="492"/>
      <c r="E133" s="492"/>
      <c r="F133" s="492"/>
      <c r="G133" s="493"/>
      <c r="I133" s="432"/>
      <c r="K133" s="432"/>
      <c r="L133" s="433" t="s">
        <v>990</v>
      </c>
      <c r="O133" s="421">
        <v>3</v>
      </c>
    </row>
    <row r="134" spans="1:80" x14ac:dyDescent="0.2">
      <c r="A134" s="430"/>
      <c r="B134" s="431"/>
      <c r="C134" s="520"/>
      <c r="D134" s="492"/>
      <c r="E134" s="492"/>
      <c r="F134" s="492"/>
      <c r="G134" s="493"/>
      <c r="I134" s="432"/>
      <c r="K134" s="432"/>
      <c r="L134" s="433"/>
      <c r="O134" s="421">
        <v>3</v>
      </c>
    </row>
    <row r="135" spans="1:80" ht="22.5" x14ac:dyDescent="0.2">
      <c r="A135" s="430"/>
      <c r="B135" s="431"/>
      <c r="C135" s="520" t="s">
        <v>991</v>
      </c>
      <c r="D135" s="492"/>
      <c r="E135" s="492"/>
      <c r="F135" s="492"/>
      <c r="G135" s="493"/>
      <c r="I135" s="432"/>
      <c r="K135" s="432"/>
      <c r="L135" s="433" t="s">
        <v>991</v>
      </c>
      <c r="O135" s="421">
        <v>3</v>
      </c>
    </row>
    <row r="136" spans="1:80" x14ac:dyDescent="0.2">
      <c r="A136" s="438"/>
      <c r="B136" s="439" t="s">
        <v>101</v>
      </c>
      <c r="C136" s="440" t="s">
        <v>954</v>
      </c>
      <c r="D136" s="441"/>
      <c r="E136" s="442"/>
      <c r="F136" s="443"/>
      <c r="G136" s="444">
        <f>SUM(G97:G135)</f>
        <v>0</v>
      </c>
      <c r="H136" s="445"/>
      <c r="I136" s="446">
        <f>SUM(I97:I135)</f>
        <v>0.13</v>
      </c>
      <c r="J136" s="445"/>
      <c r="K136" s="446">
        <f>SUM(K97:K135)</f>
        <v>0</v>
      </c>
      <c r="O136" s="421">
        <v>4</v>
      </c>
      <c r="BA136" s="447">
        <f>SUM(BA97:BA135)</f>
        <v>0</v>
      </c>
      <c r="BB136" s="447">
        <f>SUM(BB97:BB135)</f>
        <v>0</v>
      </c>
      <c r="BC136" s="447">
        <f>SUM(BC97:BC135)</f>
        <v>0</v>
      </c>
      <c r="BD136" s="447">
        <f>SUM(BD97:BD135)</f>
        <v>0</v>
      </c>
      <c r="BE136" s="447">
        <f>SUM(BE97:BE135)</f>
        <v>0</v>
      </c>
    </row>
    <row r="137" spans="1:80" x14ac:dyDescent="0.2">
      <c r="A137" s="413" t="s">
        <v>97</v>
      </c>
      <c r="B137" s="414" t="s">
        <v>992</v>
      </c>
      <c r="C137" s="415" t="s">
        <v>993</v>
      </c>
      <c r="D137" s="416"/>
      <c r="E137" s="417"/>
      <c r="F137" s="417"/>
      <c r="G137" s="418"/>
      <c r="H137" s="419"/>
      <c r="I137" s="420"/>
      <c r="J137" s="419"/>
      <c r="K137" s="420"/>
      <c r="O137" s="421">
        <v>1</v>
      </c>
    </row>
    <row r="138" spans="1:80" x14ac:dyDescent="0.2">
      <c r="A138" s="422">
        <v>45</v>
      </c>
      <c r="B138" s="423" t="s">
        <v>995</v>
      </c>
      <c r="C138" s="424" t="s">
        <v>996</v>
      </c>
      <c r="D138" s="425" t="s">
        <v>210</v>
      </c>
      <c r="E138" s="426">
        <v>1</v>
      </c>
      <c r="F138" s="426">
        <v>0</v>
      </c>
      <c r="G138" s="427">
        <f t="shared" ref="G138:G145" si="8">E138*F138</f>
        <v>0</v>
      </c>
      <c r="H138" s="428">
        <v>7.3999999999999999E-4</v>
      </c>
      <c r="I138" s="429">
        <f t="shared" ref="I138:I145" si="9">E138*H138</f>
        <v>7.3999999999999999E-4</v>
      </c>
      <c r="J138" s="428">
        <v>0</v>
      </c>
      <c r="K138" s="429">
        <f t="shared" ref="K138:K145" si="10">E138*J138</f>
        <v>0</v>
      </c>
      <c r="O138" s="421">
        <v>2</v>
      </c>
      <c r="AA138" s="400">
        <v>1</v>
      </c>
      <c r="AB138" s="400">
        <v>7</v>
      </c>
      <c r="AC138" s="400">
        <v>7</v>
      </c>
      <c r="AZ138" s="400">
        <v>2</v>
      </c>
      <c r="BA138" s="400">
        <f t="shared" ref="BA138:BA145" si="11">IF(AZ138=1,G138,0)</f>
        <v>0</v>
      </c>
      <c r="BB138" s="400">
        <f t="shared" ref="BB138:BB145" si="12">IF(AZ138=2,G138,0)</f>
        <v>0</v>
      </c>
      <c r="BC138" s="400">
        <f t="shared" ref="BC138:BC145" si="13">IF(AZ138=3,G138,0)</f>
        <v>0</v>
      </c>
      <c r="BD138" s="400">
        <f t="shared" ref="BD138:BD145" si="14">IF(AZ138=4,G138,0)</f>
        <v>0</v>
      </c>
      <c r="BE138" s="400">
        <f t="shared" ref="BE138:BE145" si="15">IF(AZ138=5,G138,0)</f>
        <v>0</v>
      </c>
      <c r="CA138" s="421">
        <v>1</v>
      </c>
      <c r="CB138" s="421">
        <v>7</v>
      </c>
    </row>
    <row r="139" spans="1:80" x14ac:dyDescent="0.2">
      <c r="A139" s="422">
        <v>46</v>
      </c>
      <c r="B139" s="423" t="s">
        <v>997</v>
      </c>
      <c r="C139" s="424" t="s">
        <v>998</v>
      </c>
      <c r="D139" s="425" t="s">
        <v>206</v>
      </c>
      <c r="E139" s="426">
        <v>5.5</v>
      </c>
      <c r="F139" s="426">
        <v>0</v>
      </c>
      <c r="G139" s="427">
        <f t="shared" si="8"/>
        <v>0</v>
      </c>
      <c r="H139" s="428">
        <v>6.9999999999999999E-4</v>
      </c>
      <c r="I139" s="429">
        <f t="shared" si="9"/>
        <v>3.8500000000000001E-3</v>
      </c>
      <c r="J139" s="428">
        <v>0</v>
      </c>
      <c r="K139" s="429">
        <f t="shared" si="10"/>
        <v>0</v>
      </c>
      <c r="O139" s="421">
        <v>2</v>
      </c>
      <c r="AA139" s="400">
        <v>1</v>
      </c>
      <c r="AB139" s="400">
        <v>7</v>
      </c>
      <c r="AC139" s="400">
        <v>7</v>
      </c>
      <c r="AZ139" s="400">
        <v>2</v>
      </c>
      <c r="BA139" s="400">
        <f t="shared" si="11"/>
        <v>0</v>
      </c>
      <c r="BB139" s="400">
        <f t="shared" si="12"/>
        <v>0</v>
      </c>
      <c r="BC139" s="400">
        <f t="shared" si="13"/>
        <v>0</v>
      </c>
      <c r="BD139" s="400">
        <f t="shared" si="14"/>
        <v>0</v>
      </c>
      <c r="BE139" s="400">
        <f t="shared" si="15"/>
        <v>0</v>
      </c>
      <c r="CA139" s="421">
        <v>1</v>
      </c>
      <c r="CB139" s="421">
        <v>7</v>
      </c>
    </row>
    <row r="140" spans="1:80" x14ac:dyDescent="0.2">
      <c r="A140" s="422">
        <v>47</v>
      </c>
      <c r="B140" s="423" t="s">
        <v>999</v>
      </c>
      <c r="C140" s="424" t="s">
        <v>1000</v>
      </c>
      <c r="D140" s="425" t="s">
        <v>206</v>
      </c>
      <c r="E140" s="426">
        <v>23</v>
      </c>
      <c r="F140" s="426">
        <v>0</v>
      </c>
      <c r="G140" s="427">
        <f t="shared" si="8"/>
        <v>0</v>
      </c>
      <c r="H140" s="428">
        <v>5.2999999999999998E-4</v>
      </c>
      <c r="I140" s="429">
        <f t="shared" si="9"/>
        <v>1.2189999999999999E-2</v>
      </c>
      <c r="J140" s="428">
        <v>0</v>
      </c>
      <c r="K140" s="429">
        <f t="shared" si="10"/>
        <v>0</v>
      </c>
      <c r="O140" s="421">
        <v>2</v>
      </c>
      <c r="AA140" s="400">
        <v>1</v>
      </c>
      <c r="AB140" s="400">
        <v>7</v>
      </c>
      <c r="AC140" s="400">
        <v>7</v>
      </c>
      <c r="AZ140" s="400">
        <v>2</v>
      </c>
      <c r="BA140" s="400">
        <f t="shared" si="11"/>
        <v>0</v>
      </c>
      <c r="BB140" s="400">
        <f t="shared" si="12"/>
        <v>0</v>
      </c>
      <c r="BC140" s="400">
        <f t="shared" si="13"/>
        <v>0</v>
      </c>
      <c r="BD140" s="400">
        <f t="shared" si="14"/>
        <v>0</v>
      </c>
      <c r="BE140" s="400">
        <f t="shared" si="15"/>
        <v>0</v>
      </c>
      <c r="CA140" s="421">
        <v>1</v>
      </c>
      <c r="CB140" s="421">
        <v>7</v>
      </c>
    </row>
    <row r="141" spans="1:80" x14ac:dyDescent="0.2">
      <c r="A141" s="422">
        <v>48</v>
      </c>
      <c r="B141" s="423" t="s">
        <v>1001</v>
      </c>
      <c r="C141" s="424" t="s">
        <v>1002</v>
      </c>
      <c r="D141" s="425" t="s">
        <v>206</v>
      </c>
      <c r="E141" s="426">
        <v>11.5</v>
      </c>
      <c r="F141" s="426">
        <v>0</v>
      </c>
      <c r="G141" s="427">
        <f t="shared" si="8"/>
        <v>0</v>
      </c>
      <c r="H141" s="428">
        <v>1.3500000000000001E-3</v>
      </c>
      <c r="I141" s="429">
        <f t="shared" si="9"/>
        <v>1.5525000000000001E-2</v>
      </c>
      <c r="J141" s="428">
        <v>0</v>
      </c>
      <c r="K141" s="429">
        <f t="shared" si="10"/>
        <v>0</v>
      </c>
      <c r="O141" s="421">
        <v>2</v>
      </c>
      <c r="AA141" s="400">
        <v>1</v>
      </c>
      <c r="AB141" s="400">
        <v>7</v>
      </c>
      <c r="AC141" s="400">
        <v>7</v>
      </c>
      <c r="AZ141" s="400">
        <v>2</v>
      </c>
      <c r="BA141" s="400">
        <f t="shared" si="11"/>
        <v>0</v>
      </c>
      <c r="BB141" s="400">
        <f t="shared" si="12"/>
        <v>0</v>
      </c>
      <c r="BC141" s="400">
        <f t="shared" si="13"/>
        <v>0</v>
      </c>
      <c r="BD141" s="400">
        <f t="shared" si="14"/>
        <v>0</v>
      </c>
      <c r="BE141" s="400">
        <f t="shared" si="15"/>
        <v>0</v>
      </c>
      <c r="CA141" s="421">
        <v>1</v>
      </c>
      <c r="CB141" s="421">
        <v>7</v>
      </c>
    </row>
    <row r="142" spans="1:80" x14ac:dyDescent="0.2">
      <c r="A142" s="422">
        <v>49</v>
      </c>
      <c r="B142" s="423" t="s">
        <v>1003</v>
      </c>
      <c r="C142" s="424" t="s">
        <v>1004</v>
      </c>
      <c r="D142" s="425" t="s">
        <v>206</v>
      </c>
      <c r="E142" s="426">
        <v>10</v>
      </c>
      <c r="F142" s="426">
        <v>0</v>
      </c>
      <c r="G142" s="427">
        <f t="shared" si="8"/>
        <v>0</v>
      </c>
      <c r="H142" s="428">
        <v>1.9499999999999999E-3</v>
      </c>
      <c r="I142" s="429">
        <f t="shared" si="9"/>
        <v>1.95E-2</v>
      </c>
      <c r="J142" s="428">
        <v>0</v>
      </c>
      <c r="K142" s="429">
        <f t="shared" si="10"/>
        <v>0</v>
      </c>
      <c r="O142" s="421">
        <v>2</v>
      </c>
      <c r="AA142" s="400">
        <v>1</v>
      </c>
      <c r="AB142" s="400">
        <v>7</v>
      </c>
      <c r="AC142" s="400">
        <v>7</v>
      </c>
      <c r="AZ142" s="400">
        <v>2</v>
      </c>
      <c r="BA142" s="400">
        <f t="shared" si="11"/>
        <v>0</v>
      </c>
      <c r="BB142" s="400">
        <f t="shared" si="12"/>
        <v>0</v>
      </c>
      <c r="BC142" s="400">
        <f t="shared" si="13"/>
        <v>0</v>
      </c>
      <c r="BD142" s="400">
        <f t="shared" si="14"/>
        <v>0</v>
      </c>
      <c r="BE142" s="400">
        <f t="shared" si="15"/>
        <v>0</v>
      </c>
      <c r="CA142" s="421">
        <v>1</v>
      </c>
      <c r="CB142" s="421">
        <v>7</v>
      </c>
    </row>
    <row r="143" spans="1:80" x14ac:dyDescent="0.2">
      <c r="A143" s="422">
        <v>50</v>
      </c>
      <c r="B143" s="423" t="s">
        <v>1005</v>
      </c>
      <c r="C143" s="424" t="s">
        <v>1006</v>
      </c>
      <c r="D143" s="425" t="s">
        <v>210</v>
      </c>
      <c r="E143" s="426">
        <v>7</v>
      </c>
      <c r="F143" s="426">
        <v>0</v>
      </c>
      <c r="G143" s="427">
        <f t="shared" si="8"/>
        <v>0</v>
      </c>
      <c r="H143" s="428">
        <v>0</v>
      </c>
      <c r="I143" s="429">
        <f t="shared" si="9"/>
        <v>0</v>
      </c>
      <c r="J143" s="428">
        <v>0</v>
      </c>
      <c r="K143" s="429">
        <f t="shared" si="10"/>
        <v>0</v>
      </c>
      <c r="O143" s="421">
        <v>2</v>
      </c>
      <c r="AA143" s="400">
        <v>1</v>
      </c>
      <c r="AB143" s="400">
        <v>7</v>
      </c>
      <c r="AC143" s="400">
        <v>7</v>
      </c>
      <c r="AZ143" s="400">
        <v>2</v>
      </c>
      <c r="BA143" s="400">
        <f t="shared" si="11"/>
        <v>0</v>
      </c>
      <c r="BB143" s="400">
        <f t="shared" si="12"/>
        <v>0</v>
      </c>
      <c r="BC143" s="400">
        <f t="shared" si="13"/>
        <v>0</v>
      </c>
      <c r="BD143" s="400">
        <f t="shared" si="14"/>
        <v>0</v>
      </c>
      <c r="BE143" s="400">
        <f t="shared" si="15"/>
        <v>0</v>
      </c>
      <c r="CA143" s="421">
        <v>1</v>
      </c>
      <c r="CB143" s="421">
        <v>7</v>
      </c>
    </row>
    <row r="144" spans="1:80" x14ac:dyDescent="0.2">
      <c r="A144" s="422">
        <v>51</v>
      </c>
      <c r="B144" s="423" t="s">
        <v>1007</v>
      </c>
      <c r="C144" s="424" t="s">
        <v>1008</v>
      </c>
      <c r="D144" s="425" t="s">
        <v>210</v>
      </c>
      <c r="E144" s="426">
        <v>1</v>
      </c>
      <c r="F144" s="426">
        <v>0</v>
      </c>
      <c r="G144" s="427">
        <f t="shared" si="8"/>
        <v>0</v>
      </c>
      <c r="H144" s="428">
        <v>0</v>
      </c>
      <c r="I144" s="429">
        <f t="shared" si="9"/>
        <v>0</v>
      </c>
      <c r="J144" s="428">
        <v>0</v>
      </c>
      <c r="K144" s="429">
        <f t="shared" si="10"/>
        <v>0</v>
      </c>
      <c r="O144" s="421">
        <v>2</v>
      </c>
      <c r="AA144" s="400">
        <v>1</v>
      </c>
      <c r="AB144" s="400">
        <v>7</v>
      </c>
      <c r="AC144" s="400">
        <v>7</v>
      </c>
      <c r="AZ144" s="400">
        <v>2</v>
      </c>
      <c r="BA144" s="400">
        <f t="shared" si="11"/>
        <v>0</v>
      </c>
      <c r="BB144" s="400">
        <f t="shared" si="12"/>
        <v>0</v>
      </c>
      <c r="BC144" s="400">
        <f t="shared" si="13"/>
        <v>0</v>
      </c>
      <c r="BD144" s="400">
        <f t="shared" si="14"/>
        <v>0</v>
      </c>
      <c r="BE144" s="400">
        <f t="shared" si="15"/>
        <v>0</v>
      </c>
      <c r="CA144" s="421">
        <v>1</v>
      </c>
      <c r="CB144" s="421">
        <v>7</v>
      </c>
    </row>
    <row r="145" spans="1:80" x14ac:dyDescent="0.2">
      <c r="A145" s="422">
        <v>52</v>
      </c>
      <c r="B145" s="423" t="s">
        <v>1009</v>
      </c>
      <c r="C145" s="424" t="s">
        <v>1010</v>
      </c>
      <c r="D145" s="425" t="s">
        <v>206</v>
      </c>
      <c r="E145" s="426">
        <v>48</v>
      </c>
      <c r="F145" s="426">
        <v>0</v>
      </c>
      <c r="G145" s="427">
        <f t="shared" si="8"/>
        <v>0</v>
      </c>
      <c r="H145" s="428">
        <v>0</v>
      </c>
      <c r="I145" s="429">
        <f t="shared" si="9"/>
        <v>0</v>
      </c>
      <c r="J145" s="428">
        <v>0</v>
      </c>
      <c r="K145" s="429">
        <f t="shared" si="10"/>
        <v>0</v>
      </c>
      <c r="O145" s="421">
        <v>2</v>
      </c>
      <c r="AA145" s="400">
        <v>1</v>
      </c>
      <c r="AB145" s="400">
        <v>7</v>
      </c>
      <c r="AC145" s="400">
        <v>7</v>
      </c>
      <c r="AZ145" s="400">
        <v>2</v>
      </c>
      <c r="BA145" s="400">
        <f t="shared" si="11"/>
        <v>0</v>
      </c>
      <c r="BB145" s="400">
        <f t="shared" si="12"/>
        <v>0</v>
      </c>
      <c r="BC145" s="400">
        <f t="shared" si="13"/>
        <v>0</v>
      </c>
      <c r="BD145" s="400">
        <f t="shared" si="14"/>
        <v>0</v>
      </c>
      <c r="BE145" s="400">
        <f t="shared" si="15"/>
        <v>0</v>
      </c>
      <c r="CA145" s="421">
        <v>1</v>
      </c>
      <c r="CB145" s="421">
        <v>7</v>
      </c>
    </row>
    <row r="146" spans="1:80" x14ac:dyDescent="0.2">
      <c r="A146" s="430"/>
      <c r="B146" s="434"/>
      <c r="C146" s="514" t="s">
        <v>1011</v>
      </c>
      <c r="D146" s="490"/>
      <c r="E146" s="435">
        <v>48</v>
      </c>
      <c r="F146" s="436"/>
      <c r="G146" s="251"/>
      <c r="H146" s="437"/>
      <c r="I146" s="432"/>
      <c r="K146" s="432"/>
      <c r="M146" s="433" t="s">
        <v>1011</v>
      </c>
      <c r="O146" s="421"/>
    </row>
    <row r="147" spans="1:80" x14ac:dyDescent="0.2">
      <c r="A147" s="422">
        <v>53</v>
      </c>
      <c r="B147" s="423" t="s">
        <v>1012</v>
      </c>
      <c r="C147" s="424" t="s">
        <v>1013</v>
      </c>
      <c r="D147" s="425" t="s">
        <v>210</v>
      </c>
      <c r="E147" s="426">
        <v>1</v>
      </c>
      <c r="F147" s="426">
        <v>0</v>
      </c>
      <c r="G147" s="427">
        <f>E147*F147</f>
        <v>0</v>
      </c>
      <c r="H147" s="428">
        <v>4.2999999999999999E-4</v>
      </c>
      <c r="I147" s="429">
        <f>E147*H147</f>
        <v>4.2999999999999999E-4</v>
      </c>
      <c r="J147" s="428"/>
      <c r="K147" s="429">
        <f>E147*J147</f>
        <v>0</v>
      </c>
      <c r="O147" s="421">
        <v>2</v>
      </c>
      <c r="AA147" s="400">
        <v>3</v>
      </c>
      <c r="AB147" s="400">
        <v>7</v>
      </c>
      <c r="AC147" s="400" t="s">
        <v>1012</v>
      </c>
      <c r="AZ147" s="400">
        <v>2</v>
      </c>
      <c r="BA147" s="400">
        <f>IF(AZ147=1,G147,0)</f>
        <v>0</v>
      </c>
      <c r="BB147" s="400">
        <f>IF(AZ147=2,G147,0)</f>
        <v>0</v>
      </c>
      <c r="BC147" s="400">
        <f>IF(AZ147=3,G147,0)</f>
        <v>0</v>
      </c>
      <c r="BD147" s="400">
        <f>IF(AZ147=4,G147,0)</f>
        <v>0</v>
      </c>
      <c r="BE147" s="400">
        <f>IF(AZ147=5,G147,0)</f>
        <v>0</v>
      </c>
      <c r="CA147" s="421">
        <v>3</v>
      </c>
      <c r="CB147" s="421">
        <v>7</v>
      </c>
    </row>
    <row r="148" spans="1:80" x14ac:dyDescent="0.2">
      <c r="A148" s="422">
        <v>54</v>
      </c>
      <c r="B148" s="423" t="s">
        <v>1014</v>
      </c>
      <c r="C148" s="424" t="s">
        <v>1015</v>
      </c>
      <c r="D148" s="425" t="s">
        <v>347</v>
      </c>
      <c r="E148" s="426">
        <v>5.2234999999999997E-2</v>
      </c>
      <c r="F148" s="426">
        <v>0</v>
      </c>
      <c r="G148" s="427">
        <f>E148*F148</f>
        <v>0</v>
      </c>
      <c r="H148" s="428">
        <v>0</v>
      </c>
      <c r="I148" s="429">
        <f>E148*H148</f>
        <v>0</v>
      </c>
      <c r="J148" s="428"/>
      <c r="K148" s="429">
        <f>E148*J148</f>
        <v>0</v>
      </c>
      <c r="O148" s="421">
        <v>2</v>
      </c>
      <c r="AA148" s="400">
        <v>7</v>
      </c>
      <c r="AB148" s="400">
        <v>1001</v>
      </c>
      <c r="AC148" s="400">
        <v>5</v>
      </c>
      <c r="AZ148" s="400">
        <v>2</v>
      </c>
      <c r="BA148" s="400">
        <f>IF(AZ148=1,G148,0)</f>
        <v>0</v>
      </c>
      <c r="BB148" s="400">
        <f>IF(AZ148=2,G148,0)</f>
        <v>0</v>
      </c>
      <c r="BC148" s="400">
        <f>IF(AZ148=3,G148,0)</f>
        <v>0</v>
      </c>
      <c r="BD148" s="400">
        <f>IF(AZ148=4,G148,0)</f>
        <v>0</v>
      </c>
      <c r="BE148" s="400">
        <f>IF(AZ148=5,G148,0)</f>
        <v>0</v>
      </c>
      <c r="CA148" s="421">
        <v>7</v>
      </c>
      <c r="CB148" s="421">
        <v>1001</v>
      </c>
    </row>
    <row r="149" spans="1:80" x14ac:dyDescent="0.2">
      <c r="A149" s="438"/>
      <c r="B149" s="439" t="s">
        <v>101</v>
      </c>
      <c r="C149" s="440" t="s">
        <v>994</v>
      </c>
      <c r="D149" s="441"/>
      <c r="E149" s="442"/>
      <c r="F149" s="443"/>
      <c r="G149" s="444">
        <f>SUM(G137:G148)</f>
        <v>0</v>
      </c>
      <c r="H149" s="445"/>
      <c r="I149" s="446">
        <f>SUM(I137:I148)</f>
        <v>5.2235000000000004E-2</v>
      </c>
      <c r="J149" s="445"/>
      <c r="K149" s="446">
        <f>SUM(K137:K148)</f>
        <v>0</v>
      </c>
      <c r="O149" s="421">
        <v>4</v>
      </c>
      <c r="BA149" s="447">
        <f>SUM(BA137:BA148)</f>
        <v>0</v>
      </c>
      <c r="BB149" s="447">
        <f>SUM(BB137:BB148)</f>
        <v>0</v>
      </c>
      <c r="BC149" s="447">
        <f>SUM(BC137:BC148)</f>
        <v>0</v>
      </c>
      <c r="BD149" s="447">
        <f>SUM(BD137:BD148)</f>
        <v>0</v>
      </c>
      <c r="BE149" s="447">
        <f>SUM(BE137:BE148)</f>
        <v>0</v>
      </c>
    </row>
    <row r="150" spans="1:80" x14ac:dyDescent="0.2">
      <c r="A150" s="413" t="s">
        <v>97</v>
      </c>
      <c r="B150" s="414" t="s">
        <v>481</v>
      </c>
      <c r="C150" s="415" t="s">
        <v>482</v>
      </c>
      <c r="D150" s="416"/>
      <c r="E150" s="417"/>
      <c r="F150" s="417"/>
      <c r="G150" s="418"/>
      <c r="H150" s="419"/>
      <c r="I150" s="420"/>
      <c r="J150" s="419"/>
      <c r="K150" s="420"/>
      <c r="O150" s="421">
        <v>1</v>
      </c>
    </row>
    <row r="151" spans="1:80" x14ac:dyDescent="0.2">
      <c r="A151" s="422">
        <v>55</v>
      </c>
      <c r="B151" s="423" t="s">
        <v>1016</v>
      </c>
      <c r="C151" s="424" t="s">
        <v>1017</v>
      </c>
      <c r="D151" s="425" t="s">
        <v>206</v>
      </c>
      <c r="E151" s="426">
        <v>45</v>
      </c>
      <c r="F151" s="426">
        <v>0</v>
      </c>
      <c r="G151" s="427">
        <f>E151*F151</f>
        <v>0</v>
      </c>
      <c r="H151" s="428">
        <v>3.9899999999999996E-3</v>
      </c>
      <c r="I151" s="429">
        <f>E151*H151</f>
        <v>0.17954999999999999</v>
      </c>
      <c r="J151" s="428">
        <v>0</v>
      </c>
      <c r="K151" s="429">
        <f>E151*J151</f>
        <v>0</v>
      </c>
      <c r="O151" s="421">
        <v>2</v>
      </c>
      <c r="AA151" s="400">
        <v>1</v>
      </c>
      <c r="AB151" s="400">
        <v>7</v>
      </c>
      <c r="AC151" s="400">
        <v>7</v>
      </c>
      <c r="AZ151" s="400">
        <v>2</v>
      </c>
      <c r="BA151" s="400">
        <f>IF(AZ151=1,G151,0)</f>
        <v>0</v>
      </c>
      <c r="BB151" s="400">
        <f>IF(AZ151=2,G151,0)</f>
        <v>0</v>
      </c>
      <c r="BC151" s="400">
        <f>IF(AZ151=3,G151,0)</f>
        <v>0</v>
      </c>
      <c r="BD151" s="400">
        <f>IF(AZ151=4,G151,0)</f>
        <v>0</v>
      </c>
      <c r="BE151" s="400">
        <f>IF(AZ151=5,G151,0)</f>
        <v>0</v>
      </c>
      <c r="CA151" s="421">
        <v>1</v>
      </c>
      <c r="CB151" s="421">
        <v>7</v>
      </c>
    </row>
    <row r="152" spans="1:80" x14ac:dyDescent="0.2">
      <c r="A152" s="422">
        <v>56</v>
      </c>
      <c r="B152" s="423" t="s">
        <v>1018</v>
      </c>
      <c r="C152" s="424" t="s">
        <v>1019</v>
      </c>
      <c r="D152" s="425" t="s">
        <v>206</v>
      </c>
      <c r="E152" s="426">
        <v>31</v>
      </c>
      <c r="F152" s="426">
        <v>0</v>
      </c>
      <c r="G152" s="427">
        <f>E152*F152</f>
        <v>0</v>
      </c>
      <c r="H152" s="428">
        <v>4.0099999999999997E-3</v>
      </c>
      <c r="I152" s="429">
        <f>E152*H152</f>
        <v>0.12430999999999999</v>
      </c>
      <c r="J152" s="428">
        <v>0</v>
      </c>
      <c r="K152" s="429">
        <f>E152*J152</f>
        <v>0</v>
      </c>
      <c r="O152" s="421">
        <v>2</v>
      </c>
      <c r="AA152" s="400">
        <v>1</v>
      </c>
      <c r="AB152" s="400">
        <v>7</v>
      </c>
      <c r="AC152" s="400">
        <v>7</v>
      </c>
      <c r="AZ152" s="400">
        <v>2</v>
      </c>
      <c r="BA152" s="400">
        <f>IF(AZ152=1,G152,0)</f>
        <v>0</v>
      </c>
      <c r="BB152" s="400">
        <f>IF(AZ152=2,G152,0)</f>
        <v>0</v>
      </c>
      <c r="BC152" s="400">
        <f>IF(AZ152=3,G152,0)</f>
        <v>0</v>
      </c>
      <c r="BD152" s="400">
        <f>IF(AZ152=4,G152,0)</f>
        <v>0</v>
      </c>
      <c r="BE152" s="400">
        <f>IF(AZ152=5,G152,0)</f>
        <v>0</v>
      </c>
      <c r="CA152" s="421">
        <v>1</v>
      </c>
      <c r="CB152" s="421">
        <v>7</v>
      </c>
    </row>
    <row r="153" spans="1:80" x14ac:dyDescent="0.2">
      <c r="A153" s="422">
        <v>57</v>
      </c>
      <c r="B153" s="423" t="s">
        <v>1020</v>
      </c>
      <c r="C153" s="424" t="s">
        <v>1021</v>
      </c>
      <c r="D153" s="425" t="s">
        <v>206</v>
      </c>
      <c r="E153" s="426">
        <v>31</v>
      </c>
      <c r="F153" s="426">
        <v>0</v>
      </c>
      <c r="G153" s="427">
        <f>E153*F153</f>
        <v>0</v>
      </c>
      <c r="H153" s="428">
        <v>3.0000000000000001E-5</v>
      </c>
      <c r="I153" s="429">
        <f>E153*H153</f>
        <v>9.3000000000000005E-4</v>
      </c>
      <c r="J153" s="428">
        <v>0</v>
      </c>
      <c r="K153" s="429">
        <f>E153*J153</f>
        <v>0</v>
      </c>
      <c r="O153" s="421">
        <v>2</v>
      </c>
      <c r="AA153" s="400">
        <v>1</v>
      </c>
      <c r="AB153" s="400">
        <v>7</v>
      </c>
      <c r="AC153" s="400">
        <v>7</v>
      </c>
      <c r="AZ153" s="400">
        <v>2</v>
      </c>
      <c r="BA153" s="400">
        <f>IF(AZ153=1,G153,0)</f>
        <v>0</v>
      </c>
      <c r="BB153" s="400">
        <f>IF(AZ153=2,G153,0)</f>
        <v>0</v>
      </c>
      <c r="BC153" s="400">
        <f>IF(AZ153=3,G153,0)</f>
        <v>0</v>
      </c>
      <c r="BD153" s="400">
        <f>IF(AZ153=4,G153,0)</f>
        <v>0</v>
      </c>
      <c r="BE153" s="400">
        <f>IF(AZ153=5,G153,0)</f>
        <v>0</v>
      </c>
      <c r="CA153" s="421">
        <v>1</v>
      </c>
      <c r="CB153" s="421">
        <v>7</v>
      </c>
    </row>
    <row r="154" spans="1:80" x14ac:dyDescent="0.2">
      <c r="A154" s="422">
        <v>58</v>
      </c>
      <c r="B154" s="423" t="s">
        <v>1022</v>
      </c>
      <c r="C154" s="424" t="s">
        <v>1023</v>
      </c>
      <c r="D154" s="425" t="s">
        <v>210</v>
      </c>
      <c r="E154" s="426">
        <v>19</v>
      </c>
      <c r="F154" s="426">
        <v>0</v>
      </c>
      <c r="G154" s="427">
        <f>E154*F154</f>
        <v>0</v>
      </c>
      <c r="H154" s="428">
        <v>6.7000000000000002E-4</v>
      </c>
      <c r="I154" s="429">
        <f>E154*H154</f>
        <v>1.273E-2</v>
      </c>
      <c r="J154" s="428">
        <v>0</v>
      </c>
      <c r="K154" s="429">
        <f>E154*J154</f>
        <v>0</v>
      </c>
      <c r="O154" s="421">
        <v>2</v>
      </c>
      <c r="AA154" s="400">
        <v>1</v>
      </c>
      <c r="AB154" s="400">
        <v>7</v>
      </c>
      <c r="AC154" s="400">
        <v>7</v>
      </c>
      <c r="AZ154" s="400">
        <v>2</v>
      </c>
      <c r="BA154" s="400">
        <f>IF(AZ154=1,G154,0)</f>
        <v>0</v>
      </c>
      <c r="BB154" s="400">
        <f>IF(AZ154=2,G154,0)</f>
        <v>0</v>
      </c>
      <c r="BC154" s="400">
        <f>IF(AZ154=3,G154,0)</f>
        <v>0</v>
      </c>
      <c r="BD154" s="400">
        <f>IF(AZ154=4,G154,0)</f>
        <v>0</v>
      </c>
      <c r="BE154" s="400">
        <f>IF(AZ154=5,G154,0)</f>
        <v>0</v>
      </c>
      <c r="CA154" s="421">
        <v>1</v>
      </c>
      <c r="CB154" s="421">
        <v>7</v>
      </c>
    </row>
    <row r="155" spans="1:80" x14ac:dyDescent="0.2">
      <c r="A155" s="422">
        <v>59</v>
      </c>
      <c r="B155" s="423" t="s">
        <v>1024</v>
      </c>
      <c r="C155" s="424" t="s">
        <v>1025</v>
      </c>
      <c r="D155" s="425" t="s">
        <v>210</v>
      </c>
      <c r="E155" s="426">
        <v>2</v>
      </c>
      <c r="F155" s="426">
        <v>0</v>
      </c>
      <c r="G155" s="427">
        <f>E155*F155</f>
        <v>0</v>
      </c>
      <c r="H155" s="428">
        <v>2.2000000000000001E-4</v>
      </c>
      <c r="I155" s="429">
        <f>E155*H155</f>
        <v>4.4000000000000002E-4</v>
      </c>
      <c r="J155" s="428">
        <v>0</v>
      </c>
      <c r="K155" s="429">
        <f>E155*J155</f>
        <v>0</v>
      </c>
      <c r="O155" s="421">
        <v>2</v>
      </c>
      <c r="AA155" s="400">
        <v>1</v>
      </c>
      <c r="AB155" s="400">
        <v>7</v>
      </c>
      <c r="AC155" s="400">
        <v>7</v>
      </c>
      <c r="AZ155" s="400">
        <v>2</v>
      </c>
      <c r="BA155" s="400">
        <f>IF(AZ155=1,G155,0)</f>
        <v>0</v>
      </c>
      <c r="BB155" s="400">
        <f>IF(AZ155=2,G155,0)</f>
        <v>0</v>
      </c>
      <c r="BC155" s="400">
        <f>IF(AZ155=3,G155,0)</f>
        <v>0</v>
      </c>
      <c r="BD155" s="400">
        <f>IF(AZ155=4,G155,0)</f>
        <v>0</v>
      </c>
      <c r="BE155" s="400">
        <f>IF(AZ155=5,G155,0)</f>
        <v>0</v>
      </c>
      <c r="CA155" s="421">
        <v>1</v>
      </c>
      <c r="CB155" s="421">
        <v>7</v>
      </c>
    </row>
    <row r="156" spans="1:80" x14ac:dyDescent="0.2">
      <c r="A156" s="430"/>
      <c r="B156" s="434"/>
      <c r="C156" s="514" t="s">
        <v>1026</v>
      </c>
      <c r="D156" s="490"/>
      <c r="E156" s="435">
        <v>2</v>
      </c>
      <c r="F156" s="436"/>
      <c r="G156" s="251"/>
      <c r="H156" s="437"/>
      <c r="I156" s="432"/>
      <c r="K156" s="432"/>
      <c r="M156" s="433" t="s">
        <v>1026</v>
      </c>
      <c r="O156" s="421"/>
    </row>
    <row r="157" spans="1:80" x14ac:dyDescent="0.2">
      <c r="A157" s="422">
        <v>60</v>
      </c>
      <c r="B157" s="423" t="s">
        <v>1027</v>
      </c>
      <c r="C157" s="424" t="s">
        <v>1028</v>
      </c>
      <c r="D157" s="425" t="s">
        <v>347</v>
      </c>
      <c r="E157" s="426">
        <v>0.31796000000000002</v>
      </c>
      <c r="F157" s="426">
        <v>0</v>
      </c>
      <c r="G157" s="427">
        <f>E157*F157</f>
        <v>0</v>
      </c>
      <c r="H157" s="428">
        <v>0</v>
      </c>
      <c r="I157" s="429">
        <f>E157*H157</f>
        <v>0</v>
      </c>
      <c r="J157" s="428"/>
      <c r="K157" s="429">
        <f>E157*J157</f>
        <v>0</v>
      </c>
      <c r="O157" s="421">
        <v>2</v>
      </c>
      <c r="AA157" s="400">
        <v>7</v>
      </c>
      <c r="AB157" s="400">
        <v>1001</v>
      </c>
      <c r="AC157" s="400">
        <v>5</v>
      </c>
      <c r="AZ157" s="400">
        <v>2</v>
      </c>
      <c r="BA157" s="400">
        <f>IF(AZ157=1,G157,0)</f>
        <v>0</v>
      </c>
      <c r="BB157" s="400">
        <f>IF(AZ157=2,G157,0)</f>
        <v>0</v>
      </c>
      <c r="BC157" s="400">
        <f>IF(AZ157=3,G157,0)</f>
        <v>0</v>
      </c>
      <c r="BD157" s="400">
        <f>IF(AZ157=4,G157,0)</f>
        <v>0</v>
      </c>
      <c r="BE157" s="400">
        <f>IF(AZ157=5,G157,0)</f>
        <v>0</v>
      </c>
      <c r="CA157" s="421">
        <v>7</v>
      </c>
      <c r="CB157" s="421">
        <v>1001</v>
      </c>
    </row>
    <row r="158" spans="1:80" x14ac:dyDescent="0.2">
      <c r="A158" s="438"/>
      <c r="B158" s="439" t="s">
        <v>101</v>
      </c>
      <c r="C158" s="440" t="s">
        <v>483</v>
      </c>
      <c r="D158" s="441"/>
      <c r="E158" s="442"/>
      <c r="F158" s="443"/>
      <c r="G158" s="444">
        <f>SUM(G150:G157)</f>
        <v>0</v>
      </c>
      <c r="H158" s="445"/>
      <c r="I158" s="446">
        <f>SUM(I150:I157)</f>
        <v>0.31795999999999996</v>
      </c>
      <c r="J158" s="445"/>
      <c r="K158" s="446">
        <f>SUM(K150:K157)</f>
        <v>0</v>
      </c>
      <c r="O158" s="421">
        <v>4</v>
      </c>
      <c r="BA158" s="447">
        <f>SUM(BA150:BA157)</f>
        <v>0</v>
      </c>
      <c r="BB158" s="447">
        <f>SUM(BB150:BB157)</f>
        <v>0</v>
      </c>
      <c r="BC158" s="447">
        <f>SUM(BC150:BC157)</f>
        <v>0</v>
      </c>
      <c r="BD158" s="447">
        <f>SUM(BD150:BD157)</f>
        <v>0</v>
      </c>
      <c r="BE158" s="447">
        <f>SUM(BE150:BE157)</f>
        <v>0</v>
      </c>
    </row>
    <row r="159" spans="1:80" x14ac:dyDescent="0.2">
      <c r="A159" s="413" t="s">
        <v>97</v>
      </c>
      <c r="B159" s="414" t="s">
        <v>487</v>
      </c>
      <c r="C159" s="415" t="s">
        <v>488</v>
      </c>
      <c r="D159" s="416"/>
      <c r="E159" s="417"/>
      <c r="F159" s="417"/>
      <c r="G159" s="418"/>
      <c r="H159" s="419"/>
      <c r="I159" s="420"/>
      <c r="J159" s="419"/>
      <c r="K159" s="420"/>
      <c r="O159" s="421">
        <v>1</v>
      </c>
    </row>
    <row r="160" spans="1:80" x14ac:dyDescent="0.2">
      <c r="A160" s="422">
        <v>61</v>
      </c>
      <c r="B160" s="423" t="s">
        <v>1029</v>
      </c>
      <c r="C160" s="424" t="s">
        <v>1030</v>
      </c>
      <c r="D160" s="425" t="s">
        <v>492</v>
      </c>
      <c r="E160" s="426">
        <v>3</v>
      </c>
      <c r="F160" s="426">
        <v>0</v>
      </c>
      <c r="G160" s="427">
        <f t="shared" ref="G160:G171" si="16">E160*F160</f>
        <v>0</v>
      </c>
      <c r="H160" s="428">
        <v>1.6389999999999998E-2</v>
      </c>
      <c r="I160" s="429">
        <f t="shared" ref="I160:I171" si="17">E160*H160</f>
        <v>4.9169999999999991E-2</v>
      </c>
      <c r="J160" s="428">
        <v>0</v>
      </c>
      <c r="K160" s="429">
        <f t="shared" ref="K160:K171" si="18">E160*J160</f>
        <v>0</v>
      </c>
      <c r="O160" s="421">
        <v>2</v>
      </c>
      <c r="AA160" s="400">
        <v>1</v>
      </c>
      <c r="AB160" s="400">
        <v>7</v>
      </c>
      <c r="AC160" s="400">
        <v>7</v>
      </c>
      <c r="AZ160" s="400">
        <v>2</v>
      </c>
      <c r="BA160" s="400">
        <f t="shared" ref="BA160:BA171" si="19">IF(AZ160=1,G160,0)</f>
        <v>0</v>
      </c>
      <c r="BB160" s="400">
        <f t="shared" ref="BB160:BB171" si="20">IF(AZ160=2,G160,0)</f>
        <v>0</v>
      </c>
      <c r="BC160" s="400">
        <f t="shared" ref="BC160:BC171" si="21">IF(AZ160=3,G160,0)</f>
        <v>0</v>
      </c>
      <c r="BD160" s="400">
        <f t="shared" ref="BD160:BD171" si="22">IF(AZ160=4,G160,0)</f>
        <v>0</v>
      </c>
      <c r="BE160" s="400">
        <f t="shared" ref="BE160:BE171" si="23">IF(AZ160=5,G160,0)</f>
        <v>0</v>
      </c>
      <c r="CA160" s="421">
        <v>1</v>
      </c>
      <c r="CB160" s="421">
        <v>7</v>
      </c>
    </row>
    <row r="161" spans="1:80" x14ac:dyDescent="0.2">
      <c r="A161" s="422">
        <v>62</v>
      </c>
      <c r="B161" s="423" t="s">
        <v>1031</v>
      </c>
      <c r="C161" s="424" t="s">
        <v>1032</v>
      </c>
      <c r="D161" s="425" t="s">
        <v>492</v>
      </c>
      <c r="E161" s="426">
        <v>4</v>
      </c>
      <c r="F161" s="426">
        <v>0</v>
      </c>
      <c r="G161" s="427">
        <f t="shared" si="16"/>
        <v>0</v>
      </c>
      <c r="H161" s="428">
        <v>1.2330000000000001E-2</v>
      </c>
      <c r="I161" s="429">
        <f t="shared" si="17"/>
        <v>4.9320000000000003E-2</v>
      </c>
      <c r="J161" s="428">
        <v>0</v>
      </c>
      <c r="K161" s="429">
        <f t="shared" si="18"/>
        <v>0</v>
      </c>
      <c r="O161" s="421">
        <v>2</v>
      </c>
      <c r="AA161" s="400">
        <v>1</v>
      </c>
      <c r="AB161" s="400">
        <v>0</v>
      </c>
      <c r="AC161" s="400">
        <v>0</v>
      </c>
      <c r="AZ161" s="400">
        <v>2</v>
      </c>
      <c r="BA161" s="400">
        <f t="shared" si="19"/>
        <v>0</v>
      </c>
      <c r="BB161" s="400">
        <f t="shared" si="20"/>
        <v>0</v>
      </c>
      <c r="BC161" s="400">
        <f t="shared" si="21"/>
        <v>0</v>
      </c>
      <c r="BD161" s="400">
        <f t="shared" si="22"/>
        <v>0</v>
      </c>
      <c r="BE161" s="400">
        <f t="shared" si="23"/>
        <v>0</v>
      </c>
      <c r="CA161" s="421">
        <v>1</v>
      </c>
      <c r="CB161" s="421">
        <v>0</v>
      </c>
    </row>
    <row r="162" spans="1:80" ht="22.5" x14ac:dyDescent="0.2">
      <c r="A162" s="422">
        <v>63</v>
      </c>
      <c r="B162" s="423" t="s">
        <v>1033</v>
      </c>
      <c r="C162" s="424" t="s">
        <v>1034</v>
      </c>
      <c r="D162" s="425" t="s">
        <v>492</v>
      </c>
      <c r="E162" s="426">
        <v>3</v>
      </c>
      <c r="F162" s="426">
        <v>0</v>
      </c>
      <c r="G162" s="427">
        <f t="shared" si="16"/>
        <v>0</v>
      </c>
      <c r="H162" s="428">
        <v>1.141E-2</v>
      </c>
      <c r="I162" s="429">
        <f t="shared" si="17"/>
        <v>3.4229999999999997E-2</v>
      </c>
      <c r="J162" s="428">
        <v>0</v>
      </c>
      <c r="K162" s="429">
        <f t="shared" si="18"/>
        <v>0</v>
      </c>
      <c r="O162" s="421">
        <v>2</v>
      </c>
      <c r="AA162" s="400">
        <v>1</v>
      </c>
      <c r="AB162" s="400">
        <v>7</v>
      </c>
      <c r="AC162" s="400">
        <v>7</v>
      </c>
      <c r="AZ162" s="400">
        <v>2</v>
      </c>
      <c r="BA162" s="400">
        <f t="shared" si="19"/>
        <v>0</v>
      </c>
      <c r="BB162" s="400">
        <f t="shared" si="20"/>
        <v>0</v>
      </c>
      <c r="BC162" s="400">
        <f t="shared" si="21"/>
        <v>0</v>
      </c>
      <c r="BD162" s="400">
        <f t="shared" si="22"/>
        <v>0</v>
      </c>
      <c r="BE162" s="400">
        <f t="shared" si="23"/>
        <v>0</v>
      </c>
      <c r="CA162" s="421">
        <v>1</v>
      </c>
      <c r="CB162" s="421">
        <v>7</v>
      </c>
    </row>
    <row r="163" spans="1:80" ht="22.5" x14ac:dyDescent="0.2">
      <c r="A163" s="422">
        <v>64</v>
      </c>
      <c r="B163" s="423" t="s">
        <v>1035</v>
      </c>
      <c r="C163" s="424" t="s">
        <v>1036</v>
      </c>
      <c r="D163" s="425" t="s">
        <v>492</v>
      </c>
      <c r="E163" s="426">
        <v>2</v>
      </c>
      <c r="F163" s="426">
        <v>0</v>
      </c>
      <c r="G163" s="427">
        <f t="shared" si="16"/>
        <v>0</v>
      </c>
      <c r="H163" s="428">
        <v>1.065E-2</v>
      </c>
      <c r="I163" s="429">
        <f t="shared" si="17"/>
        <v>2.1299999999999999E-2</v>
      </c>
      <c r="J163" s="428">
        <v>0</v>
      </c>
      <c r="K163" s="429">
        <f t="shared" si="18"/>
        <v>0</v>
      </c>
      <c r="O163" s="421">
        <v>2</v>
      </c>
      <c r="AA163" s="400">
        <v>1</v>
      </c>
      <c r="AB163" s="400">
        <v>7</v>
      </c>
      <c r="AC163" s="400">
        <v>7</v>
      </c>
      <c r="AZ163" s="400">
        <v>2</v>
      </c>
      <c r="BA163" s="400">
        <f t="shared" si="19"/>
        <v>0</v>
      </c>
      <c r="BB163" s="400">
        <f t="shared" si="20"/>
        <v>0</v>
      </c>
      <c r="BC163" s="400">
        <f t="shared" si="21"/>
        <v>0</v>
      </c>
      <c r="BD163" s="400">
        <f t="shared" si="22"/>
        <v>0</v>
      </c>
      <c r="BE163" s="400">
        <f t="shared" si="23"/>
        <v>0</v>
      </c>
      <c r="CA163" s="421">
        <v>1</v>
      </c>
      <c r="CB163" s="421">
        <v>7</v>
      </c>
    </row>
    <row r="164" spans="1:80" ht="22.5" x14ac:dyDescent="0.2">
      <c r="A164" s="422">
        <v>65</v>
      </c>
      <c r="B164" s="423" t="s">
        <v>1037</v>
      </c>
      <c r="C164" s="424" t="s">
        <v>1038</v>
      </c>
      <c r="D164" s="425" t="s">
        <v>492</v>
      </c>
      <c r="E164" s="426">
        <v>2</v>
      </c>
      <c r="F164" s="426">
        <v>0</v>
      </c>
      <c r="G164" s="427">
        <f t="shared" si="16"/>
        <v>0</v>
      </c>
      <c r="H164" s="428">
        <v>1.2E-4</v>
      </c>
      <c r="I164" s="429">
        <f t="shared" si="17"/>
        <v>2.4000000000000001E-4</v>
      </c>
      <c r="J164" s="428">
        <v>0</v>
      </c>
      <c r="K164" s="429">
        <f t="shared" si="18"/>
        <v>0</v>
      </c>
      <c r="O164" s="421">
        <v>2</v>
      </c>
      <c r="AA164" s="400">
        <v>1</v>
      </c>
      <c r="AB164" s="400">
        <v>7</v>
      </c>
      <c r="AC164" s="400">
        <v>7</v>
      </c>
      <c r="AZ164" s="400">
        <v>2</v>
      </c>
      <c r="BA164" s="400">
        <f t="shared" si="19"/>
        <v>0</v>
      </c>
      <c r="BB164" s="400">
        <f t="shared" si="20"/>
        <v>0</v>
      </c>
      <c r="BC164" s="400">
        <f t="shared" si="21"/>
        <v>0</v>
      </c>
      <c r="BD164" s="400">
        <f t="shared" si="22"/>
        <v>0</v>
      </c>
      <c r="BE164" s="400">
        <f t="shared" si="23"/>
        <v>0</v>
      </c>
      <c r="CA164" s="421">
        <v>1</v>
      </c>
      <c r="CB164" s="421">
        <v>7</v>
      </c>
    </row>
    <row r="165" spans="1:80" x14ac:dyDescent="0.2">
      <c r="A165" s="422">
        <v>66</v>
      </c>
      <c r="B165" s="423" t="s">
        <v>1039</v>
      </c>
      <c r="C165" s="424" t="s">
        <v>1040</v>
      </c>
      <c r="D165" s="425" t="s">
        <v>492</v>
      </c>
      <c r="E165" s="426">
        <v>1</v>
      </c>
      <c r="F165" s="426">
        <v>0</v>
      </c>
      <c r="G165" s="427">
        <f t="shared" si="16"/>
        <v>0</v>
      </c>
      <c r="H165" s="428">
        <v>0.03</v>
      </c>
      <c r="I165" s="429">
        <f t="shared" si="17"/>
        <v>0.03</v>
      </c>
      <c r="J165" s="428">
        <v>0</v>
      </c>
      <c r="K165" s="429">
        <f t="shared" si="18"/>
        <v>0</v>
      </c>
      <c r="O165" s="421">
        <v>2</v>
      </c>
      <c r="AA165" s="400">
        <v>1</v>
      </c>
      <c r="AB165" s="400">
        <v>7</v>
      </c>
      <c r="AC165" s="400">
        <v>7</v>
      </c>
      <c r="AZ165" s="400">
        <v>2</v>
      </c>
      <c r="BA165" s="400">
        <f t="shared" si="19"/>
        <v>0</v>
      </c>
      <c r="BB165" s="400">
        <f t="shared" si="20"/>
        <v>0</v>
      </c>
      <c r="BC165" s="400">
        <f t="shared" si="21"/>
        <v>0</v>
      </c>
      <c r="BD165" s="400">
        <f t="shared" si="22"/>
        <v>0</v>
      </c>
      <c r="BE165" s="400">
        <f t="shared" si="23"/>
        <v>0</v>
      </c>
      <c r="CA165" s="421">
        <v>1</v>
      </c>
      <c r="CB165" s="421">
        <v>7</v>
      </c>
    </row>
    <row r="166" spans="1:80" ht="22.5" x14ac:dyDescent="0.2">
      <c r="A166" s="422">
        <v>67</v>
      </c>
      <c r="B166" s="423" t="s">
        <v>1041</v>
      </c>
      <c r="C166" s="424" t="s">
        <v>1042</v>
      </c>
      <c r="D166" s="425" t="s">
        <v>492</v>
      </c>
      <c r="E166" s="426">
        <v>17</v>
      </c>
      <c r="F166" s="426">
        <v>0</v>
      </c>
      <c r="G166" s="427">
        <f t="shared" si="16"/>
        <v>0</v>
      </c>
      <c r="H166" s="428">
        <v>8.0000000000000007E-5</v>
      </c>
      <c r="I166" s="429">
        <f t="shared" si="17"/>
        <v>1.3600000000000001E-3</v>
      </c>
      <c r="J166" s="428">
        <v>0</v>
      </c>
      <c r="K166" s="429">
        <f t="shared" si="18"/>
        <v>0</v>
      </c>
      <c r="O166" s="421">
        <v>2</v>
      </c>
      <c r="AA166" s="400">
        <v>1</v>
      </c>
      <c r="AB166" s="400">
        <v>7</v>
      </c>
      <c r="AC166" s="400">
        <v>7</v>
      </c>
      <c r="AZ166" s="400">
        <v>2</v>
      </c>
      <c r="BA166" s="400">
        <f t="shared" si="19"/>
        <v>0</v>
      </c>
      <c r="BB166" s="400">
        <f t="shared" si="20"/>
        <v>0</v>
      </c>
      <c r="BC166" s="400">
        <f t="shared" si="21"/>
        <v>0</v>
      </c>
      <c r="BD166" s="400">
        <f t="shared" si="22"/>
        <v>0</v>
      </c>
      <c r="BE166" s="400">
        <f t="shared" si="23"/>
        <v>0</v>
      </c>
      <c r="CA166" s="421">
        <v>1</v>
      </c>
      <c r="CB166" s="421">
        <v>7</v>
      </c>
    </row>
    <row r="167" spans="1:80" ht="22.5" x14ac:dyDescent="0.2">
      <c r="A167" s="422">
        <v>68</v>
      </c>
      <c r="B167" s="423" t="s">
        <v>1043</v>
      </c>
      <c r="C167" s="424" t="s">
        <v>1044</v>
      </c>
      <c r="D167" s="425" t="s">
        <v>492</v>
      </c>
      <c r="E167" s="426">
        <v>1</v>
      </c>
      <c r="F167" s="426">
        <v>0</v>
      </c>
      <c r="G167" s="427">
        <f t="shared" si="16"/>
        <v>0</v>
      </c>
      <c r="H167" s="428">
        <v>1.15E-3</v>
      </c>
      <c r="I167" s="429">
        <f t="shared" si="17"/>
        <v>1.15E-3</v>
      </c>
      <c r="J167" s="428">
        <v>0</v>
      </c>
      <c r="K167" s="429">
        <f t="shared" si="18"/>
        <v>0</v>
      </c>
      <c r="O167" s="421">
        <v>2</v>
      </c>
      <c r="AA167" s="400">
        <v>1</v>
      </c>
      <c r="AB167" s="400">
        <v>7</v>
      </c>
      <c r="AC167" s="400">
        <v>7</v>
      </c>
      <c r="AZ167" s="400">
        <v>2</v>
      </c>
      <c r="BA167" s="400">
        <f t="shared" si="19"/>
        <v>0</v>
      </c>
      <c r="BB167" s="400">
        <f t="shared" si="20"/>
        <v>0</v>
      </c>
      <c r="BC167" s="400">
        <f t="shared" si="21"/>
        <v>0</v>
      </c>
      <c r="BD167" s="400">
        <f t="shared" si="22"/>
        <v>0</v>
      </c>
      <c r="BE167" s="400">
        <f t="shared" si="23"/>
        <v>0</v>
      </c>
      <c r="CA167" s="421">
        <v>1</v>
      </c>
      <c r="CB167" s="421">
        <v>7</v>
      </c>
    </row>
    <row r="168" spans="1:80" x14ac:dyDescent="0.2">
      <c r="A168" s="422">
        <v>69</v>
      </c>
      <c r="B168" s="423" t="s">
        <v>1045</v>
      </c>
      <c r="C168" s="424" t="s">
        <v>1046</v>
      </c>
      <c r="D168" s="425" t="s">
        <v>492</v>
      </c>
      <c r="E168" s="426">
        <v>4</v>
      </c>
      <c r="F168" s="426">
        <v>0</v>
      </c>
      <c r="G168" s="427">
        <f t="shared" si="16"/>
        <v>0</v>
      </c>
      <c r="H168" s="428">
        <v>1.8400000000000001E-3</v>
      </c>
      <c r="I168" s="429">
        <f t="shared" si="17"/>
        <v>7.3600000000000002E-3</v>
      </c>
      <c r="J168" s="428">
        <v>0</v>
      </c>
      <c r="K168" s="429">
        <f t="shared" si="18"/>
        <v>0</v>
      </c>
      <c r="O168" s="421">
        <v>2</v>
      </c>
      <c r="AA168" s="400">
        <v>1</v>
      </c>
      <c r="AB168" s="400">
        <v>7</v>
      </c>
      <c r="AC168" s="400">
        <v>7</v>
      </c>
      <c r="AZ168" s="400">
        <v>2</v>
      </c>
      <c r="BA168" s="400">
        <f t="shared" si="19"/>
        <v>0</v>
      </c>
      <c r="BB168" s="400">
        <f t="shared" si="20"/>
        <v>0</v>
      </c>
      <c r="BC168" s="400">
        <f t="shared" si="21"/>
        <v>0</v>
      </c>
      <c r="BD168" s="400">
        <f t="shared" si="22"/>
        <v>0</v>
      </c>
      <c r="BE168" s="400">
        <f t="shared" si="23"/>
        <v>0</v>
      </c>
      <c r="CA168" s="421">
        <v>1</v>
      </c>
      <c r="CB168" s="421">
        <v>7</v>
      </c>
    </row>
    <row r="169" spans="1:80" x14ac:dyDescent="0.2">
      <c r="A169" s="422">
        <v>70</v>
      </c>
      <c r="B169" s="423" t="s">
        <v>1047</v>
      </c>
      <c r="C169" s="424" t="s">
        <v>1048</v>
      </c>
      <c r="D169" s="425" t="s">
        <v>492</v>
      </c>
      <c r="E169" s="426">
        <v>1</v>
      </c>
      <c r="F169" s="426">
        <v>0</v>
      </c>
      <c r="G169" s="427">
        <f t="shared" si="16"/>
        <v>0</v>
      </c>
      <c r="H169" s="428">
        <v>1.8400000000000001E-3</v>
      </c>
      <c r="I169" s="429">
        <f t="shared" si="17"/>
        <v>1.8400000000000001E-3</v>
      </c>
      <c r="J169" s="428">
        <v>0</v>
      </c>
      <c r="K169" s="429">
        <f t="shared" si="18"/>
        <v>0</v>
      </c>
      <c r="O169" s="421">
        <v>2</v>
      </c>
      <c r="AA169" s="400">
        <v>1</v>
      </c>
      <c r="AB169" s="400">
        <v>7</v>
      </c>
      <c r="AC169" s="400">
        <v>7</v>
      </c>
      <c r="AZ169" s="400">
        <v>2</v>
      </c>
      <c r="BA169" s="400">
        <f t="shared" si="19"/>
        <v>0</v>
      </c>
      <c r="BB169" s="400">
        <f t="shared" si="20"/>
        <v>0</v>
      </c>
      <c r="BC169" s="400">
        <f t="shared" si="21"/>
        <v>0</v>
      </c>
      <c r="BD169" s="400">
        <f t="shared" si="22"/>
        <v>0</v>
      </c>
      <c r="BE169" s="400">
        <f t="shared" si="23"/>
        <v>0</v>
      </c>
      <c r="CA169" s="421">
        <v>1</v>
      </c>
      <c r="CB169" s="421">
        <v>7</v>
      </c>
    </row>
    <row r="170" spans="1:80" x14ac:dyDescent="0.2">
      <c r="A170" s="422">
        <v>71</v>
      </c>
      <c r="B170" s="423" t="s">
        <v>1049</v>
      </c>
      <c r="C170" s="424" t="s">
        <v>1050</v>
      </c>
      <c r="D170" s="425" t="s">
        <v>210</v>
      </c>
      <c r="E170" s="426">
        <v>5</v>
      </c>
      <c r="F170" s="426">
        <v>0</v>
      </c>
      <c r="G170" s="427">
        <f t="shared" si="16"/>
        <v>0</v>
      </c>
      <c r="H170" s="428">
        <v>6.6E-4</v>
      </c>
      <c r="I170" s="429">
        <f t="shared" si="17"/>
        <v>3.3E-3</v>
      </c>
      <c r="J170" s="428">
        <v>0</v>
      </c>
      <c r="K170" s="429">
        <f t="shared" si="18"/>
        <v>0</v>
      </c>
      <c r="O170" s="421">
        <v>2</v>
      </c>
      <c r="AA170" s="400">
        <v>1</v>
      </c>
      <c r="AB170" s="400">
        <v>7</v>
      </c>
      <c r="AC170" s="400">
        <v>7</v>
      </c>
      <c r="AZ170" s="400">
        <v>2</v>
      </c>
      <c r="BA170" s="400">
        <f t="shared" si="19"/>
        <v>0</v>
      </c>
      <c r="BB170" s="400">
        <f t="shared" si="20"/>
        <v>0</v>
      </c>
      <c r="BC170" s="400">
        <f t="shared" si="21"/>
        <v>0</v>
      </c>
      <c r="BD170" s="400">
        <f t="shared" si="22"/>
        <v>0</v>
      </c>
      <c r="BE170" s="400">
        <f t="shared" si="23"/>
        <v>0</v>
      </c>
      <c r="CA170" s="421">
        <v>1</v>
      </c>
      <c r="CB170" s="421">
        <v>7</v>
      </c>
    </row>
    <row r="171" spans="1:80" x14ac:dyDescent="0.2">
      <c r="A171" s="422">
        <v>72</v>
      </c>
      <c r="B171" s="423" t="s">
        <v>497</v>
      </c>
      <c r="C171" s="424" t="s">
        <v>498</v>
      </c>
      <c r="D171" s="425" t="s">
        <v>347</v>
      </c>
      <c r="E171" s="426">
        <v>0.19927</v>
      </c>
      <c r="F171" s="426">
        <v>0</v>
      </c>
      <c r="G171" s="427">
        <f t="shared" si="16"/>
        <v>0</v>
      </c>
      <c r="H171" s="428">
        <v>0</v>
      </c>
      <c r="I171" s="429">
        <f t="shared" si="17"/>
        <v>0</v>
      </c>
      <c r="J171" s="428"/>
      <c r="K171" s="429">
        <f t="shared" si="18"/>
        <v>0</v>
      </c>
      <c r="O171" s="421">
        <v>2</v>
      </c>
      <c r="AA171" s="400">
        <v>7</v>
      </c>
      <c r="AB171" s="400">
        <v>1001</v>
      </c>
      <c r="AC171" s="400">
        <v>5</v>
      </c>
      <c r="AZ171" s="400">
        <v>2</v>
      </c>
      <c r="BA171" s="400">
        <f t="shared" si="19"/>
        <v>0</v>
      </c>
      <c r="BB171" s="400">
        <f t="shared" si="20"/>
        <v>0</v>
      </c>
      <c r="BC171" s="400">
        <f t="shared" si="21"/>
        <v>0</v>
      </c>
      <c r="BD171" s="400">
        <f t="shared" si="22"/>
        <v>0</v>
      </c>
      <c r="BE171" s="400">
        <f t="shared" si="23"/>
        <v>0</v>
      </c>
      <c r="CA171" s="421">
        <v>7</v>
      </c>
      <c r="CB171" s="421">
        <v>1001</v>
      </c>
    </row>
    <row r="172" spans="1:80" x14ac:dyDescent="0.2">
      <c r="A172" s="438"/>
      <c r="B172" s="439" t="s">
        <v>101</v>
      </c>
      <c r="C172" s="440" t="s">
        <v>489</v>
      </c>
      <c r="D172" s="441"/>
      <c r="E172" s="442"/>
      <c r="F172" s="443"/>
      <c r="G172" s="444">
        <f>SUM(G159:G171)</f>
        <v>0</v>
      </c>
      <c r="H172" s="445"/>
      <c r="I172" s="446">
        <f>SUM(I159:I171)</f>
        <v>0.19927</v>
      </c>
      <c r="J172" s="445"/>
      <c r="K172" s="446">
        <f>SUM(K159:K171)</f>
        <v>0</v>
      </c>
      <c r="O172" s="421">
        <v>4</v>
      </c>
      <c r="BA172" s="447">
        <f>SUM(BA159:BA171)</f>
        <v>0</v>
      </c>
      <c r="BB172" s="447">
        <f>SUM(BB159:BB171)</f>
        <v>0</v>
      </c>
      <c r="BC172" s="447">
        <f>SUM(BC159:BC171)</f>
        <v>0</v>
      </c>
      <c r="BD172" s="447">
        <f>SUM(BD159:BD171)</f>
        <v>0</v>
      </c>
      <c r="BE172" s="447">
        <f>SUM(BE159:BE171)</f>
        <v>0</v>
      </c>
    </row>
    <row r="173" spans="1:80" x14ac:dyDescent="0.2">
      <c r="A173" s="413" t="s">
        <v>97</v>
      </c>
      <c r="B173" s="414" t="s">
        <v>808</v>
      </c>
      <c r="C173" s="415" t="s">
        <v>809</v>
      </c>
      <c r="D173" s="416"/>
      <c r="E173" s="417"/>
      <c r="F173" s="417"/>
      <c r="G173" s="418"/>
      <c r="H173" s="419"/>
      <c r="I173" s="420"/>
      <c r="J173" s="419"/>
      <c r="K173" s="420"/>
      <c r="O173" s="421">
        <v>1</v>
      </c>
    </row>
    <row r="174" spans="1:80" x14ac:dyDescent="0.2">
      <c r="A174" s="422">
        <v>73</v>
      </c>
      <c r="B174" s="423" t="s">
        <v>811</v>
      </c>
      <c r="C174" s="424" t="s">
        <v>812</v>
      </c>
      <c r="D174" s="425" t="s">
        <v>347</v>
      </c>
      <c r="E174" s="426">
        <v>4.9020000000000001</v>
      </c>
      <c r="F174" s="426">
        <v>0</v>
      </c>
      <c r="G174" s="427">
        <f t="shared" ref="G174:G179" si="24">E174*F174</f>
        <v>0</v>
      </c>
      <c r="H174" s="428">
        <v>0</v>
      </c>
      <c r="I174" s="429">
        <f t="shared" ref="I174:I179" si="25">E174*H174</f>
        <v>0</v>
      </c>
      <c r="J174" s="428"/>
      <c r="K174" s="429">
        <f t="shared" ref="K174:K179" si="26">E174*J174</f>
        <v>0</v>
      </c>
      <c r="O174" s="421">
        <v>2</v>
      </c>
      <c r="AA174" s="400">
        <v>8</v>
      </c>
      <c r="AB174" s="400">
        <v>0</v>
      </c>
      <c r="AC174" s="400">
        <v>3</v>
      </c>
      <c r="AZ174" s="400">
        <v>1</v>
      </c>
      <c r="BA174" s="400">
        <f t="shared" ref="BA174:BA179" si="27">IF(AZ174=1,G174,0)</f>
        <v>0</v>
      </c>
      <c r="BB174" s="400">
        <f t="shared" ref="BB174:BB179" si="28">IF(AZ174=2,G174,0)</f>
        <v>0</v>
      </c>
      <c r="BC174" s="400">
        <f t="shared" ref="BC174:BC179" si="29">IF(AZ174=3,G174,0)</f>
        <v>0</v>
      </c>
      <c r="BD174" s="400">
        <f t="shared" ref="BD174:BD179" si="30">IF(AZ174=4,G174,0)</f>
        <v>0</v>
      </c>
      <c r="BE174" s="400">
        <f t="shared" ref="BE174:BE179" si="31">IF(AZ174=5,G174,0)</f>
        <v>0</v>
      </c>
      <c r="CA174" s="421">
        <v>8</v>
      </c>
      <c r="CB174" s="421">
        <v>0</v>
      </c>
    </row>
    <row r="175" spans="1:80" x14ac:dyDescent="0.2">
      <c r="A175" s="422">
        <v>74</v>
      </c>
      <c r="B175" s="423" t="s">
        <v>813</v>
      </c>
      <c r="C175" s="424" t="s">
        <v>814</v>
      </c>
      <c r="D175" s="425" t="s">
        <v>347</v>
      </c>
      <c r="E175" s="426">
        <v>9.8040000000000003</v>
      </c>
      <c r="F175" s="426">
        <v>0</v>
      </c>
      <c r="G175" s="427">
        <f t="shared" si="24"/>
        <v>0</v>
      </c>
      <c r="H175" s="428">
        <v>0</v>
      </c>
      <c r="I175" s="429">
        <f t="shared" si="25"/>
        <v>0</v>
      </c>
      <c r="J175" s="428"/>
      <c r="K175" s="429">
        <f t="shared" si="26"/>
        <v>0</v>
      </c>
      <c r="O175" s="421">
        <v>2</v>
      </c>
      <c r="AA175" s="400">
        <v>8</v>
      </c>
      <c r="AB175" s="400">
        <v>0</v>
      </c>
      <c r="AC175" s="400">
        <v>3</v>
      </c>
      <c r="AZ175" s="400">
        <v>1</v>
      </c>
      <c r="BA175" s="400">
        <f t="shared" si="27"/>
        <v>0</v>
      </c>
      <c r="BB175" s="400">
        <f t="shared" si="28"/>
        <v>0</v>
      </c>
      <c r="BC175" s="400">
        <f t="shared" si="29"/>
        <v>0</v>
      </c>
      <c r="BD175" s="400">
        <f t="shared" si="30"/>
        <v>0</v>
      </c>
      <c r="BE175" s="400">
        <f t="shared" si="31"/>
        <v>0</v>
      </c>
      <c r="CA175" s="421">
        <v>8</v>
      </c>
      <c r="CB175" s="421">
        <v>0</v>
      </c>
    </row>
    <row r="176" spans="1:80" x14ac:dyDescent="0.2">
      <c r="A176" s="422">
        <v>75</v>
      </c>
      <c r="B176" s="423" t="s">
        <v>815</v>
      </c>
      <c r="C176" s="424" t="s">
        <v>816</v>
      </c>
      <c r="D176" s="425" t="s">
        <v>347</v>
      </c>
      <c r="E176" s="426">
        <v>4.9020000000000001</v>
      </c>
      <c r="F176" s="426">
        <v>0</v>
      </c>
      <c r="G176" s="427">
        <f t="shared" si="24"/>
        <v>0</v>
      </c>
      <c r="H176" s="428">
        <v>0</v>
      </c>
      <c r="I176" s="429">
        <f t="shared" si="25"/>
        <v>0</v>
      </c>
      <c r="J176" s="428"/>
      <c r="K176" s="429">
        <f t="shared" si="26"/>
        <v>0</v>
      </c>
      <c r="O176" s="421">
        <v>2</v>
      </c>
      <c r="AA176" s="400">
        <v>8</v>
      </c>
      <c r="AB176" s="400">
        <v>0</v>
      </c>
      <c r="AC176" s="400">
        <v>3</v>
      </c>
      <c r="AZ176" s="400">
        <v>1</v>
      </c>
      <c r="BA176" s="400">
        <f t="shared" si="27"/>
        <v>0</v>
      </c>
      <c r="BB176" s="400">
        <f t="shared" si="28"/>
        <v>0</v>
      </c>
      <c r="BC176" s="400">
        <f t="shared" si="29"/>
        <v>0</v>
      </c>
      <c r="BD176" s="400">
        <f t="shared" si="30"/>
        <v>0</v>
      </c>
      <c r="BE176" s="400">
        <f t="shared" si="31"/>
        <v>0</v>
      </c>
      <c r="CA176" s="421">
        <v>8</v>
      </c>
      <c r="CB176" s="421">
        <v>0</v>
      </c>
    </row>
    <row r="177" spans="1:80" x14ac:dyDescent="0.2">
      <c r="A177" s="422">
        <v>76</v>
      </c>
      <c r="B177" s="423" t="s">
        <v>817</v>
      </c>
      <c r="C177" s="424" t="s">
        <v>818</v>
      </c>
      <c r="D177" s="425" t="s">
        <v>347</v>
      </c>
      <c r="E177" s="426">
        <v>29.411999999999999</v>
      </c>
      <c r="F177" s="426">
        <v>0</v>
      </c>
      <c r="G177" s="427">
        <f t="shared" si="24"/>
        <v>0</v>
      </c>
      <c r="H177" s="428">
        <v>0</v>
      </c>
      <c r="I177" s="429">
        <f t="shared" si="25"/>
        <v>0</v>
      </c>
      <c r="J177" s="428"/>
      <c r="K177" s="429">
        <f t="shared" si="26"/>
        <v>0</v>
      </c>
      <c r="O177" s="421">
        <v>2</v>
      </c>
      <c r="AA177" s="400">
        <v>8</v>
      </c>
      <c r="AB177" s="400">
        <v>0</v>
      </c>
      <c r="AC177" s="400">
        <v>3</v>
      </c>
      <c r="AZ177" s="400">
        <v>1</v>
      </c>
      <c r="BA177" s="400">
        <f t="shared" si="27"/>
        <v>0</v>
      </c>
      <c r="BB177" s="400">
        <f t="shared" si="28"/>
        <v>0</v>
      </c>
      <c r="BC177" s="400">
        <f t="shared" si="29"/>
        <v>0</v>
      </c>
      <c r="BD177" s="400">
        <f t="shared" si="30"/>
        <v>0</v>
      </c>
      <c r="BE177" s="400">
        <f t="shared" si="31"/>
        <v>0</v>
      </c>
      <c r="CA177" s="421">
        <v>8</v>
      </c>
      <c r="CB177" s="421">
        <v>0</v>
      </c>
    </row>
    <row r="178" spans="1:80" x14ac:dyDescent="0.2">
      <c r="A178" s="422">
        <v>77</v>
      </c>
      <c r="B178" s="423" t="s">
        <v>819</v>
      </c>
      <c r="C178" s="424" t="s">
        <v>820</v>
      </c>
      <c r="D178" s="425" t="s">
        <v>347</v>
      </c>
      <c r="E178" s="426">
        <v>4.9020000000000001</v>
      </c>
      <c r="F178" s="426">
        <v>0</v>
      </c>
      <c r="G178" s="427">
        <f t="shared" si="24"/>
        <v>0</v>
      </c>
      <c r="H178" s="428">
        <v>0</v>
      </c>
      <c r="I178" s="429">
        <f t="shared" si="25"/>
        <v>0</v>
      </c>
      <c r="J178" s="428"/>
      <c r="K178" s="429">
        <f t="shared" si="26"/>
        <v>0</v>
      </c>
      <c r="O178" s="421">
        <v>2</v>
      </c>
      <c r="AA178" s="400">
        <v>8</v>
      </c>
      <c r="AB178" s="400">
        <v>0</v>
      </c>
      <c r="AC178" s="400">
        <v>3</v>
      </c>
      <c r="AZ178" s="400">
        <v>1</v>
      </c>
      <c r="BA178" s="400">
        <f t="shared" si="27"/>
        <v>0</v>
      </c>
      <c r="BB178" s="400">
        <f t="shared" si="28"/>
        <v>0</v>
      </c>
      <c r="BC178" s="400">
        <f t="shared" si="29"/>
        <v>0</v>
      </c>
      <c r="BD178" s="400">
        <f t="shared" si="30"/>
        <v>0</v>
      </c>
      <c r="BE178" s="400">
        <f t="shared" si="31"/>
        <v>0</v>
      </c>
      <c r="CA178" s="421">
        <v>8</v>
      </c>
      <c r="CB178" s="421">
        <v>0</v>
      </c>
    </row>
    <row r="179" spans="1:80" x14ac:dyDescent="0.2">
      <c r="A179" s="422">
        <v>78</v>
      </c>
      <c r="B179" s="423" t="s">
        <v>823</v>
      </c>
      <c r="C179" s="424" t="s">
        <v>824</v>
      </c>
      <c r="D179" s="425" t="s">
        <v>347</v>
      </c>
      <c r="E179" s="426">
        <v>4.9020000000000001</v>
      </c>
      <c r="F179" s="426">
        <v>0</v>
      </c>
      <c r="G179" s="427">
        <f t="shared" si="24"/>
        <v>0</v>
      </c>
      <c r="H179" s="428">
        <v>0</v>
      </c>
      <c r="I179" s="429">
        <f t="shared" si="25"/>
        <v>0</v>
      </c>
      <c r="J179" s="428"/>
      <c r="K179" s="429">
        <f t="shared" si="26"/>
        <v>0</v>
      </c>
      <c r="O179" s="421">
        <v>2</v>
      </c>
      <c r="AA179" s="400">
        <v>8</v>
      </c>
      <c r="AB179" s="400">
        <v>1</v>
      </c>
      <c r="AC179" s="400">
        <v>3</v>
      </c>
      <c r="AZ179" s="400">
        <v>1</v>
      </c>
      <c r="BA179" s="400">
        <f t="shared" si="27"/>
        <v>0</v>
      </c>
      <c r="BB179" s="400">
        <f t="shared" si="28"/>
        <v>0</v>
      </c>
      <c r="BC179" s="400">
        <f t="shared" si="29"/>
        <v>0</v>
      </c>
      <c r="BD179" s="400">
        <f t="shared" si="30"/>
        <v>0</v>
      </c>
      <c r="BE179" s="400">
        <f t="shared" si="31"/>
        <v>0</v>
      </c>
      <c r="CA179" s="421">
        <v>8</v>
      </c>
      <c r="CB179" s="421">
        <v>1</v>
      </c>
    </row>
    <row r="180" spans="1:80" x14ac:dyDescent="0.2">
      <c r="A180" s="438"/>
      <c r="B180" s="439" t="s">
        <v>101</v>
      </c>
      <c r="C180" s="440" t="s">
        <v>810</v>
      </c>
      <c r="D180" s="441"/>
      <c r="E180" s="442"/>
      <c r="F180" s="443"/>
      <c r="G180" s="444">
        <f>SUM(G173:G179)</f>
        <v>0</v>
      </c>
      <c r="H180" s="445"/>
      <c r="I180" s="446">
        <f>SUM(I173:I179)</f>
        <v>0</v>
      </c>
      <c r="J180" s="445"/>
      <c r="K180" s="446">
        <f>SUM(K173:K179)</f>
        <v>0</v>
      </c>
      <c r="O180" s="421">
        <v>4</v>
      </c>
      <c r="BA180" s="447">
        <f>SUM(BA173:BA179)</f>
        <v>0</v>
      </c>
      <c r="BB180" s="447">
        <f>SUM(BB173:BB179)</f>
        <v>0</v>
      </c>
      <c r="BC180" s="447">
        <f>SUM(BC173:BC179)</f>
        <v>0</v>
      </c>
      <c r="BD180" s="447">
        <f>SUM(BD173:BD179)</f>
        <v>0</v>
      </c>
      <c r="BE180" s="447">
        <f>SUM(BE173:BE179)</f>
        <v>0</v>
      </c>
    </row>
    <row r="181" spans="1:80" x14ac:dyDescent="0.2">
      <c r="E181" s="400"/>
    </row>
    <row r="182" spans="1:80" x14ac:dyDescent="0.2">
      <c r="E182" s="400"/>
    </row>
    <row r="183" spans="1:80" x14ac:dyDescent="0.2">
      <c r="E183" s="400"/>
    </row>
    <row r="184" spans="1:80" x14ac:dyDescent="0.2">
      <c r="E184" s="400"/>
    </row>
    <row r="185" spans="1:80" x14ac:dyDescent="0.2">
      <c r="E185" s="400"/>
    </row>
    <row r="186" spans="1:80" x14ac:dyDescent="0.2">
      <c r="E186" s="400"/>
    </row>
    <row r="187" spans="1:80" x14ac:dyDescent="0.2">
      <c r="E187" s="400"/>
    </row>
    <row r="188" spans="1:80" x14ac:dyDescent="0.2">
      <c r="E188" s="400"/>
    </row>
    <row r="189" spans="1:80" x14ac:dyDescent="0.2">
      <c r="E189" s="400"/>
    </row>
    <row r="190" spans="1:80" x14ac:dyDescent="0.2">
      <c r="E190" s="400"/>
    </row>
    <row r="191" spans="1:80" x14ac:dyDescent="0.2">
      <c r="E191" s="400"/>
    </row>
    <row r="192" spans="1:80" x14ac:dyDescent="0.2">
      <c r="E192" s="400"/>
    </row>
    <row r="193" spans="5:5" x14ac:dyDescent="0.2">
      <c r="E193" s="400"/>
    </row>
    <row r="194" spans="5:5" x14ac:dyDescent="0.2">
      <c r="E194" s="400"/>
    </row>
    <row r="195" spans="5:5" x14ac:dyDescent="0.2">
      <c r="E195" s="400"/>
    </row>
    <row r="196" spans="5:5" x14ac:dyDescent="0.2">
      <c r="E196" s="400"/>
    </row>
    <row r="197" spans="5:5" x14ac:dyDescent="0.2">
      <c r="E197" s="400"/>
    </row>
    <row r="198" spans="5:5" x14ac:dyDescent="0.2">
      <c r="E198" s="400"/>
    </row>
    <row r="199" spans="5:5" x14ac:dyDescent="0.2">
      <c r="E199" s="400"/>
    </row>
    <row r="200" spans="5:5" x14ac:dyDescent="0.2">
      <c r="E200" s="400"/>
    </row>
    <row r="201" spans="5:5" x14ac:dyDescent="0.2">
      <c r="E201" s="400"/>
    </row>
    <row r="202" spans="5:5" x14ac:dyDescent="0.2">
      <c r="E202" s="400"/>
    </row>
    <row r="203" spans="5:5" x14ac:dyDescent="0.2">
      <c r="E203" s="400"/>
    </row>
    <row r="204" spans="5:5" x14ac:dyDescent="0.2">
      <c r="E204" s="400"/>
    </row>
    <row r="205" spans="5:5" x14ac:dyDescent="0.2">
      <c r="E205" s="400"/>
    </row>
    <row r="206" spans="5:5" x14ac:dyDescent="0.2">
      <c r="E206" s="400"/>
    </row>
    <row r="207" spans="5:5" x14ac:dyDescent="0.2">
      <c r="E207" s="400"/>
    </row>
    <row r="208" spans="5:5" x14ac:dyDescent="0.2">
      <c r="E208" s="400"/>
    </row>
    <row r="209" spans="5:5" x14ac:dyDescent="0.2">
      <c r="E209" s="400"/>
    </row>
    <row r="210" spans="5:5" x14ac:dyDescent="0.2">
      <c r="E210" s="400"/>
    </row>
    <row r="211" spans="5:5" x14ac:dyDescent="0.2">
      <c r="E211" s="400"/>
    </row>
    <row r="212" spans="5:5" x14ac:dyDescent="0.2">
      <c r="E212" s="400"/>
    </row>
    <row r="213" spans="5:5" x14ac:dyDescent="0.2">
      <c r="E213" s="400"/>
    </row>
    <row r="214" spans="5:5" x14ac:dyDescent="0.2">
      <c r="E214" s="400"/>
    </row>
    <row r="215" spans="5:5" x14ac:dyDescent="0.2">
      <c r="E215" s="400"/>
    </row>
    <row r="216" spans="5:5" x14ac:dyDescent="0.2">
      <c r="E216" s="400"/>
    </row>
    <row r="217" spans="5:5" x14ac:dyDescent="0.2">
      <c r="E217" s="400"/>
    </row>
    <row r="218" spans="5:5" x14ac:dyDescent="0.2">
      <c r="E218" s="400"/>
    </row>
    <row r="219" spans="5:5" x14ac:dyDescent="0.2">
      <c r="E219" s="400"/>
    </row>
    <row r="220" spans="5:5" x14ac:dyDescent="0.2">
      <c r="E220" s="400"/>
    </row>
    <row r="221" spans="5:5" x14ac:dyDescent="0.2">
      <c r="E221" s="400"/>
    </row>
    <row r="222" spans="5:5" x14ac:dyDescent="0.2">
      <c r="E222" s="400"/>
    </row>
    <row r="223" spans="5:5" x14ac:dyDescent="0.2">
      <c r="E223" s="400"/>
    </row>
    <row r="224" spans="5:5" x14ac:dyDescent="0.2">
      <c r="E224" s="400"/>
    </row>
    <row r="225" spans="1:7" x14ac:dyDescent="0.2">
      <c r="E225" s="400"/>
    </row>
    <row r="226" spans="1:7" x14ac:dyDescent="0.2">
      <c r="E226" s="400"/>
    </row>
    <row r="227" spans="1:7" x14ac:dyDescent="0.2">
      <c r="E227" s="400"/>
    </row>
    <row r="228" spans="1:7" x14ac:dyDescent="0.2">
      <c r="E228" s="400"/>
    </row>
    <row r="229" spans="1:7" x14ac:dyDescent="0.2">
      <c r="E229" s="400"/>
    </row>
    <row r="230" spans="1:7" x14ac:dyDescent="0.2">
      <c r="E230" s="400"/>
    </row>
    <row r="231" spans="1:7" x14ac:dyDescent="0.2">
      <c r="E231" s="400"/>
    </row>
    <row r="232" spans="1:7" x14ac:dyDescent="0.2">
      <c r="E232" s="400"/>
    </row>
    <row r="233" spans="1:7" x14ac:dyDescent="0.2">
      <c r="E233" s="400"/>
    </row>
    <row r="234" spans="1:7" x14ac:dyDescent="0.2">
      <c r="E234" s="400"/>
    </row>
    <row r="235" spans="1:7" x14ac:dyDescent="0.2">
      <c r="E235" s="400"/>
    </row>
    <row r="236" spans="1:7" x14ac:dyDescent="0.2">
      <c r="E236" s="400"/>
    </row>
    <row r="237" spans="1:7" x14ac:dyDescent="0.2">
      <c r="E237" s="400"/>
    </row>
    <row r="238" spans="1:7" x14ac:dyDescent="0.2">
      <c r="E238" s="400"/>
    </row>
    <row r="239" spans="1:7" x14ac:dyDescent="0.2">
      <c r="A239" s="448"/>
      <c r="B239" s="448"/>
    </row>
    <row r="240" spans="1:7" x14ac:dyDescent="0.2">
      <c r="C240" s="449"/>
      <c r="D240" s="449"/>
      <c r="E240" s="450"/>
      <c r="F240" s="449"/>
      <c r="G240" s="451"/>
    </row>
    <row r="241" spans="1:2" x14ac:dyDescent="0.2">
      <c r="A241" s="448"/>
      <c r="B241" s="448"/>
    </row>
  </sheetData>
  <mergeCells count="76">
    <mergeCell ref="C156:D156"/>
    <mergeCell ref="C134:G134"/>
    <mergeCell ref="C135:G135"/>
    <mergeCell ref="C146:D146"/>
    <mergeCell ref="C128:G128"/>
    <mergeCell ref="C129:G129"/>
    <mergeCell ref="C130:G130"/>
    <mergeCell ref="C131:G131"/>
    <mergeCell ref="C132:G132"/>
    <mergeCell ref="C133:G133"/>
    <mergeCell ref="C127:G127"/>
    <mergeCell ref="C115:G115"/>
    <mergeCell ref="C116:G116"/>
    <mergeCell ref="C117:G117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14:G114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00:G100"/>
    <mergeCell ref="C101:G101"/>
    <mergeCell ref="C102:G102"/>
    <mergeCell ref="C71:D71"/>
    <mergeCell ref="C72:D72"/>
    <mergeCell ref="C75:D75"/>
    <mergeCell ref="C76:D76"/>
    <mergeCell ref="C85:D85"/>
    <mergeCell ref="C86:D86"/>
    <mergeCell ref="C88:D88"/>
    <mergeCell ref="C89:D89"/>
    <mergeCell ref="C91:D91"/>
    <mergeCell ref="C92:D92"/>
    <mergeCell ref="C99:G99"/>
    <mergeCell ref="C69:D69"/>
    <mergeCell ref="C45:D45"/>
    <mergeCell ref="C46:D46"/>
    <mergeCell ref="C48:D48"/>
    <mergeCell ref="C49:D49"/>
    <mergeCell ref="C51:D51"/>
    <mergeCell ref="C52:D52"/>
    <mergeCell ref="C54:D54"/>
    <mergeCell ref="C55:D55"/>
    <mergeCell ref="C57:D57"/>
    <mergeCell ref="C58:D58"/>
    <mergeCell ref="C63:D63"/>
    <mergeCell ref="C64:D64"/>
    <mergeCell ref="C68:D68"/>
    <mergeCell ref="C30:D30"/>
    <mergeCell ref="C32:D32"/>
    <mergeCell ref="C34:D34"/>
    <mergeCell ref="C36:D36"/>
    <mergeCell ref="C38:D38"/>
    <mergeCell ref="C22:D22"/>
    <mergeCell ref="C26:D26"/>
    <mergeCell ref="C16:D16"/>
    <mergeCell ref="C18:D18"/>
    <mergeCell ref="A1:G1"/>
    <mergeCell ref="A3:B3"/>
    <mergeCell ref="A4:B4"/>
    <mergeCell ref="E4:G4"/>
    <mergeCell ref="C9:D9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2017001577 KL</vt:lpstr>
      <vt:lpstr>SO01 2017001577 Rek</vt:lpstr>
      <vt:lpstr>SO01 2017001577 Pol</vt:lpstr>
      <vt:lpstr>SO01 2017002577 KL</vt:lpstr>
      <vt:lpstr>SO01 2017002577 Rek</vt:lpstr>
      <vt:lpstr>SO01 2017002577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2017001577 Pol'!Názvy_tisku</vt:lpstr>
      <vt:lpstr>'SO01 2017001577 Rek'!Názvy_tisku</vt:lpstr>
      <vt:lpstr>'SO01 2017002577 Pol'!Názvy_tisku</vt:lpstr>
      <vt:lpstr>'SO01 2017002577 Rek'!Názvy_tisku</vt:lpstr>
      <vt:lpstr>Stavba!Objednatel</vt:lpstr>
      <vt:lpstr>Stavba!Objekt</vt:lpstr>
      <vt:lpstr>'SO01 2017001577 KL'!Oblast_tisku</vt:lpstr>
      <vt:lpstr>'SO01 2017001577 Pol'!Oblast_tisku</vt:lpstr>
      <vt:lpstr>'SO01 2017001577 Rek'!Oblast_tisku</vt:lpstr>
      <vt:lpstr>'SO01 2017002577 KL'!Oblast_tisku</vt:lpstr>
      <vt:lpstr>'SO01 2017002577 Pol'!Oblast_tisku</vt:lpstr>
      <vt:lpstr>'SO01 2017002577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STAVO1_Karel</dc:creator>
  <cp:lastModifiedBy>Kamila Ambrožová</cp:lastModifiedBy>
  <cp:lastPrinted>2019-11-01T06:26:17Z</cp:lastPrinted>
  <dcterms:created xsi:type="dcterms:W3CDTF">2019-10-10T06:24:27Z</dcterms:created>
  <dcterms:modified xsi:type="dcterms:W3CDTF">2019-11-01T07:52:00Z</dcterms:modified>
</cp:coreProperties>
</file>